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02 - 2025 - PEDRA BRITA\"/>
    </mc:Choice>
  </mc:AlternateContent>
  <xr:revisionPtr revIDLastSave="0" documentId="13_ncr:1_{E0D6F8DE-4468-4D4C-ACCA-04E2297DAF6D}" xr6:coauthVersionLast="47" xr6:coauthVersionMax="47" xr10:uidLastSave="{00000000-0000-0000-0000-000000000000}"/>
  <bookViews>
    <workbookView xWindow="-120" yWindow="-120" windowWidth="24240" windowHeight="13140" tabRatio="742" firstSheet="1" activeTab="8"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GPT cache" sheetId="6" state="veryHidden" r:id="rId10"/>
  </sheets>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2" hidden="1">MODELO!$A$8:$E$8</definedName>
    <definedName name="_xlnm.Print_Area" localSheetId="1">RESUMO!$A$1:$F$70</definedName>
    <definedName name="_xlnm.Print_Titles" localSheetId="3">'1'!$1:$6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20" l="1"/>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10" i="2" a="1"/>
  <c r="E9" i="2" a="1"/>
  <c r="E9" i="2" l="1"/>
  <c r="E10" i="2"/>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<sst xmlns="http://schemas.openxmlformats.org/spreadsheetml/2006/main" count="591" uniqueCount="256">
  <si>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</si>
  <si>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</si>
  <si>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</si>
  <si>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</si>
  <si>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</si>
  <si>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</si>
  <si>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</si>
  <si>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</si>
  <si>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</si>
  <si>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</si>
  <si>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</si>
  <si>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</si>
  <si>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</si>
  <si>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</si>
  <si>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</si>
  <si>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</si>
  <si>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</si>
  <si>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</si>
  <si>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</si>
  <si>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</si>
  <si>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</si>
  <si>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</si>
  <si>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</si>
  <si>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</si>
  <si>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</si>
  <si>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</si>
  <si>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</si>
  <si>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</si>
  <si>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</si>
  <si>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</si>
  <si>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</si>
  <si>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</si>
  <si>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</si>
  <si>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</si>
  <si>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</si>
  <si>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</si>
  <si>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</si>
  <si>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</si>
  <si>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</si>
  <si>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</si>
  <si>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</si>
  <si>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</si>
  <si>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</si>
  <si>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</si>
  <si>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</si>
  <si>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</si>
  <si>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</si>
  <si>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</si>
  <si>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</si>
  <si>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</si>
  <si>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</si>
  <si>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</si>
  <si>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</si>
  <si>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</si>
  <si>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</si>
  <si>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</si>
  <si>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</si>
  <si>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</si>
  <si>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</si>
  <si>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</si>
  <si>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</si>
  <si>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</si>
  <si>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</si>
  <si>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</si>
  <si>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</si>
  <si>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</si>
  <si>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</si>
  <si>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</si>
  <si>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</si>
  <si>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</si>
  <si>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</si>
  <si>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</si>
  <si>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</si>
  <si>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</si>
  <si>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</si>
  <si>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</si>
  <si>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</si>
  <si>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</si>
  <si>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</si>
  <si>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</si>
  <si>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</si>
  <si>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</si>
  <si>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</si>
  <si>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</si>
  <si>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</si>
  <si>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</si>
  <si>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</si>
  <si>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</si>
  <si>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</si>
  <si>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</si>
  <si>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</si>
  <si>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</si>
  <si>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</si>
  <si>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</si>
  <si>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</si>
  <si>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</si>
  <si>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</si>
  <si>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</si>
  <si>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</si>
  <si>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</si>
  <si>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</si>
  <si>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</si>
  <si>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</si>
  <si>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</si>
  <si>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</si>
  <si>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</si>
  <si>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</si>
  <si>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</si>
  <si>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</si>
  <si>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</si>
  <si>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</si>
  <si>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</si>
  <si>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</si>
  <si>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</si>
  <si>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</si>
  <si>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</si>
  <si>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</si>
  <si>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</si>
  <si>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</si>
  <si>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</si>
  <si>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</si>
  <si>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</si>
  <si>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</si>
  <si>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</si>
  <si>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</si>
  <si>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</si>
  <si>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</si>
  <si>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</si>
  <si>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</si>
  <si>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</si>
  <si>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</si>
  <si>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</si>
  <si>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</si>
  <si>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</si>
  <si>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</si>
  <si>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</si>
  <si>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</si>
  <si>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</si>
  <si>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</si>
  <si>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</si>
  <si>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</si>
  <si>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</si>
  <si>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</si>
  <si>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</si>
  <si>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</si>
  <si>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</si>
  <si>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</si>
  <si>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</si>
  <si>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</si>
  <si>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</si>
  <si>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</si>
  <si>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</si>
  <si>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</si>
  <si>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</si>
  <si>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</si>
  <si>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</si>
  <si>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</si>
  <si>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</si>
  <si>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</si>
  <si>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</si>
  <si>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</si>
  <si>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</si>
  <si>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</si>
  <si>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</si>
  <si>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</si>
  <si>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</si>
  <si>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</si>
  <si>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</si>
  <si>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</si>
  <si>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Pedra Brita nº 1</t>
  </si>
  <si>
    <t>Ton</t>
  </si>
  <si>
    <t>Pedra Brita nº 2</t>
  </si>
  <si>
    <t>Pedrisco</t>
  </si>
  <si>
    <t>Pó de Brita</t>
  </si>
  <si>
    <t>Pedra Marroada</t>
  </si>
  <si>
    <t>LICITACON - TCE/RS</t>
  </si>
  <si>
    <t>PRE</t>
  </si>
  <si>
    <t>PCE</t>
  </si>
  <si>
    <t>T</t>
  </si>
  <si>
    <t>PCP</t>
  </si>
  <si>
    <t>TONELADAS</t>
  </si>
  <si>
    <t>TCE - SANTA CATARINA</t>
  </si>
  <si>
    <t>Pregão Eletrônico</t>
  </si>
  <si>
    <t>Outras Unidades e Medidas</t>
  </si>
  <si>
    <t>TCE - PARANÁ</t>
  </si>
  <si>
    <t>Pregão</t>
  </si>
  <si>
    <t>PEDRA BRITA Nº 2</t>
  </si>
  <si>
    <t>93.984.433/0001-00</t>
  </si>
  <si>
    <t>PM DE GUARANI DAS MISSÕES</t>
  </si>
  <si>
    <t>Pedra brita nº 2</t>
  </si>
  <si>
    <t>TON</t>
  </si>
  <si>
    <t>PEDRISCO</t>
  </si>
  <si>
    <t>93.105.849/0001-00</t>
  </si>
  <si>
    <t>PM DE SÃO VALENTIM DO SUL</t>
  </si>
  <si>
    <t>39.929.072/0001-53</t>
  </si>
  <si>
    <t>PM DE LAGOA DOS TRÊS CANTOS</t>
  </si>
  <si>
    <t>PÓ DE BRITA</t>
  </si>
  <si>
    <t>Pregão Presencial</t>
  </si>
  <si>
    <t>PÓ DE BRITA (TONELADA)</t>
  </si>
  <si>
    <t>TO</t>
  </si>
  <si>
    <t>76.378.793/0001-49</t>
  </si>
  <si>
    <t>Prefeitura Municipal de Campo Alegre</t>
  </si>
  <si>
    <t>PE38/2024</t>
  </si>
  <si>
    <t>21.157.133/0001-46</t>
  </si>
  <si>
    <t>Prefeitura Municipal de Irani</t>
  </si>
  <si>
    <t>PE55/2023</t>
  </si>
  <si>
    <t>PÓ DE BRITA.</t>
  </si>
  <si>
    <t>00.494.705/0001-02</t>
  </si>
  <si>
    <t>Prefeitura Municipal de Lindóia do Sul</t>
  </si>
  <si>
    <t>PE23/2023</t>
  </si>
  <si>
    <t>PM DE ALPESTRE</t>
  </si>
  <si>
    <t>PEDRA MARROADA (TONELADA)</t>
  </si>
  <si>
    <t>Companhia Catarinense de Águas e Saneamento - CASAN</t>
  </si>
  <si>
    <t>PL 105/2024</t>
  </si>
  <si>
    <t>Procedimento Licitatório Lei 13.303/16</t>
  </si>
  <si>
    <t>TON.</t>
  </si>
  <si>
    <t>PEDRA BRITA Nº 1</t>
  </si>
  <si>
    <t>PM DE ERNESTINA</t>
  </si>
  <si>
    <t>Toneladas</t>
  </si>
  <si>
    <t>Pedra Brita nº 1 - TONELADA</t>
  </si>
  <si>
    <t>PM DE MIRAGUAÍ</t>
  </si>
  <si>
    <t>PEDRA BRITA Nº 01</t>
  </si>
  <si>
    <t>Prefeitura Municipal de Itapiranga</t>
  </si>
  <si>
    <t>142/2024 - PRE</t>
  </si>
  <si>
    <t>Prefeitura Municipal de Monte Castelo</t>
  </si>
  <si>
    <t>PE10/2024</t>
  </si>
  <si>
    <t>PEDRA BRITA Nº 02</t>
  </si>
  <si>
    <t>TN</t>
  </si>
  <si>
    <t>Prefeitura Municipal de Bela Vista do Toldo</t>
  </si>
  <si>
    <t>MUNICÍPIO DE TRÊS BARRAS DO PARANÁ</t>
  </si>
  <si>
    <t>PEDRA BRITA Nº 2.</t>
  </si>
  <si>
    <t>PE3/2024</t>
  </si>
  <si>
    <t>MUNICÍPIO DE LUNARDELLI</t>
  </si>
  <si>
    <t>PM DE SARANDI</t>
  </si>
  <si>
    <t>PM DE VACARIA</t>
  </si>
  <si>
    <t>PM DE VILA FLORES</t>
  </si>
  <si>
    <t>PM DE IVOTI</t>
  </si>
  <si>
    <t>PEDRA MARROADA</t>
  </si>
  <si>
    <t>Serviço Autônomo Municipal de Água e Esgoto de Jaraguá do Sul</t>
  </si>
  <si>
    <t>PR181/2023</t>
  </si>
  <si>
    <t>PM DE SANTO ÂNGELO</t>
  </si>
  <si>
    <t>None</t>
  </si>
  <si>
    <t>PM DE SÃO VENDELINO</t>
  </si>
  <si>
    <t>PRD</t>
  </si>
  <si>
    <t>Pedra de mão (rachão)</t>
  </si>
  <si>
    <t>Pedra rachão Pedra rachão</t>
  </si>
  <si>
    <t>MUNICÍPIO DE SANTA MARIANA</t>
  </si>
  <si>
    <t>PEDRA RACHÃO</t>
  </si>
  <si>
    <t>PM DE TRINDADE DO SUL</t>
  </si>
  <si>
    <t>RACHÃO DE PEDRA</t>
  </si>
  <si>
    <t>PEDRA RACHÃO.</t>
  </si>
  <si>
    <t>Pedra Brita Nº 1</t>
  </si>
  <si>
    <t>PM TIO HUGO</t>
  </si>
  <si>
    <t>92.048.982/0001-00</t>
  </si>
  <si>
    <t>FORNECEDOR CADASTRADO NO MUNICÍPIO</t>
  </si>
  <si>
    <t>PM NICOLAU VERGUEIRO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</si>
</sst>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42" borderId="21" xfId="0" applyFont="1" applyFill="1" applyBorder="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37">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92817A0-8991-4421-8038-30AC840BAE9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1513BA3-0A61-4030-99BA-F2B3F22099A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C9E920E-7AE3-436A-A868-F13AA26FAEC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D65B740-42C5-494A-B419-669B200AA10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31D75BA-978C-4438-A9C0-F77B918D733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42DF8B9-DB9D-482F-A809-7443DBEBD1F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BCBFF3E-EA2F-47B7-A351-2B6CDEF4E1A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CD9D4A3-8893-465F-86E8-AFFFC98973B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60038BB-915C-47A9-AF66-749870B6CD1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A662131-8E6C-4179-873D-F19FA8E7AE2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222EF9F-847E-4F1B-88B9-E3D982443EF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9A7F3FA-4A2F-4506-82FA-F161F9275A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8AC5AD4-F4DB-4A57-8222-846475F67E7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4F79699-001D-4A88-A0AD-9AB1A9408B2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0900A96-1D0F-47BF-8C6A-3C61558DEB0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188C0F-DAA4-4EFF-AF39-3DBE0FCAEEE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EC6CCD7-473E-4A74-9147-004D8BC4A1E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7C23F15-9004-42DA-AB75-B40A1BEC95A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02" t="s">
        <v>0</v>
      </c>
      <c r="B1" s="102" t="s">
        <v>1</v>
      </c>
      <c r="C1" s="102" t="s">
        <v>2</v>
      </c>
      <c r="D1" s="102" t="s">
        <v>3</v>
      </c>
      <c r="E1" s="100" t="s">
        <v>4</v>
      </c>
      <c r="F1" s="94" t="s">
        <v>5</v>
      </c>
      <c r="G1" s="95"/>
      <c r="H1" s="96"/>
      <c r="I1" s="97" t="s">
        <v>6</v>
      </c>
      <c r="J1" s="98"/>
      <c r="K1" s="99"/>
      <c r="L1" s="103" t="s">
        <v>7</v>
      </c>
      <c r="M1" s="104"/>
      <c r="N1" s="105"/>
      <c r="O1" s="106" t="s">
        <v>8</v>
      </c>
      <c r="P1" s="107"/>
      <c r="Q1" s="108"/>
      <c r="R1" s="109" t="s">
        <v>9</v>
      </c>
      <c r="S1" s="110"/>
      <c r="T1" s="111"/>
      <c r="U1" s="112" t="s">
        <v>10</v>
      </c>
      <c r="V1" s="113"/>
      <c r="W1" s="114"/>
      <c r="X1" s="115" t="s">
        <v>11</v>
      </c>
      <c r="Y1" s="116"/>
      <c r="Z1" s="117"/>
    </row>
    <row r="2" spans="1:26" s="1" customFormat="1" ht="18" customHeight="1" x14ac:dyDescent="0.25">
      <c r="A2" s="102"/>
      <c r="B2" s="102"/>
      <c r="C2" s="102"/>
      <c r="D2" s="102"/>
      <c r="E2" s="101"/>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36" priority="2">
      <formula>$D3&lt;&gt;""</formula>
    </cfRule>
  </conditionalFormatting>
  <conditionalFormatting sqref="E3:E1048576">
    <cfRule type="expression" dxfId="35"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6" activePane="bottomLeft" state="frozen"/>
      <selection activeCell="C9" sqref="C9"/>
      <selection pane="bottomLeft" activeCell="B12" sqref="B12"/>
    </sheetView>
  </sheetViews>
  <sheetFormatPr defaultColWidth="9.140625" defaultRowHeight="63" customHeight="1" x14ac:dyDescent="0.25"/>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50</v>
      </c>
      <c r="B1" s="119"/>
      <c r="C1" s="119"/>
      <c r="D1" s="119"/>
      <c r="E1" s="120"/>
      <c r="L1" t="s">
        <v>51</v>
      </c>
    </row>
    <row r="2" spans="1:12" s="3" customFormat="1" ht="33" x14ac:dyDescent="0.25">
      <c r="A2" s="48" t="s">
        <v>52</v>
      </c>
      <c r="B2" s="49" t="s">
        <v>53</v>
      </c>
      <c r="C2" s="48" t="s">
        <v>34</v>
      </c>
      <c r="D2" s="48" t="s">
        <v>54</v>
      </c>
      <c r="E2" s="50" t="s">
        <v>51</v>
      </c>
      <c r="F2"/>
      <c r="G2"/>
      <c r="H2" s="3" t="s">
        <v>55</v>
      </c>
      <c r="L2" s="3" t="s">
        <v>56</v>
      </c>
    </row>
    <row r="3" spans="1:12" ht="63" customHeight="1" x14ac:dyDescent="0.25">
      <c r="A3" s="93" t="s">
        <v>168</v>
      </c>
      <c r="B3" s="89" t="s">
        <v>169</v>
      </c>
      <c r="C3" s="90" t="s">
        <v>170</v>
      </c>
      <c r="D3" s="90">
        <v>1650</v>
      </c>
      <c r="E3" s="83" cm="1">
        <f t="array" aca="1" ref="E3" ca="1">IF(COUNTA(A:A)&lt;3,"",IF(AND($A1&lt;&gt;"",A2=""),"_______________________________",IF($E2="_______________________________","RESPONSÁVEL PELA ELABORAÇÃO",IFERROR(INDIRECT("'"&amp;A3&amp;"'"&amp;"!"&amp;IF($E$2="VALOR MÉDIO (UNITÁRIO)","A5",IF($E$2="MEDIANA (UNITÁRIO)","B5",IF($E$2="MÉDIA SANEADA (UNITÁRIO)","D5","")))),""))))</f>
        <v>67.3</v>
      </c>
    </row>
    <row r="4" spans="1:12" ht="63" customHeight="1" x14ac:dyDescent="0.25">
      <c r="A4" s="93">
        <v>2</v>
      </c>
      <c r="B4" s="89" t="s">
        <v>171</v>
      </c>
      <c r="C4" s="90" t="s">
        <v>170</v>
      </c>
      <c r="D4" s="90">
        <v>1650</v>
      </c>
      <c r="E4" s="83" cm="1">
        <f t="array" aca="1" ref="E4" ca="1">IF(COUNTA(A:A)&lt;3,"",IF(AND($A2&lt;&gt;"",A3=""),"_______________________________",IF($E3="_______________________________","RESPONSÁVEL PELA ELABORAÇÃO",IFERROR(INDIRECT("'"&amp;A4&amp;"'"&amp;"!"&amp;IF($E$2="VALOR MÉDIO (UNITÁRIO)","A5",IF($E$2="MEDIANA (UNITÁRIO)","B5",IF($E$2="MÉDIA SANEADA (UNITÁRIO)","D5","")))),""))))</f>
        <v>66.852857142857147</v>
      </c>
      <c r="K4" s="85"/>
    </row>
    <row r="5" spans="1:12" ht="63" customHeight="1" x14ac:dyDescent="0.25">
      <c r="A5" s="93">
        <v>3</v>
      </c>
      <c r="B5" s="89" t="s">
        <v>172</v>
      </c>
      <c r="C5" s="90" t="s">
        <v>170</v>
      </c>
      <c r="D5" s="90">
        <v>650</v>
      </c>
      <c r="E5" s="83" cm="1">
        <f t="array" aca="1" ref="E5" ca="1">IF(COUNTA(A:A)&lt;3,"",IF(AND($A3&lt;&gt;"",A4=""),"_______________________________",IF($E4="_______________________________","RESPONSÁVEL PELA ELABORAÇÃO",IFERROR(INDIRECT("'"&amp;A5&amp;"'"&amp;"!"&amp;IF($E$2="VALOR MÉDIO (UNITÁRIO)","A5",IF($E$2="MEDIANA (UNITÁRIO)","B5",IF($E$2="MÉDIA SANEADA (UNITÁRIO)","D5","")))),""))))</f>
        <v>62.942857142857143</v>
      </c>
    </row>
    <row r="6" spans="1:12" ht="63" customHeight="1" x14ac:dyDescent="0.25">
      <c r="A6" s="93">
        <v>4</v>
      </c>
      <c r="B6" s="89" t="s">
        <v>173</v>
      </c>
      <c r="C6" s="90" t="s">
        <v>170</v>
      </c>
      <c r="D6" s="90">
        <v>500</v>
      </c>
      <c r="E6" s="83" cm="1">
        <f t="array" aca="1" ref="E6" ca="1">IF(COUNTA(A:A)&lt;3,"",IF(AND($A4&lt;&gt;"",A5=""),"_______________________________",IF($E5="_______________________________","RESPONSÁVEL PELA ELABORAÇÃO",IFERROR(INDIRECT("'"&amp;A6&amp;"'"&amp;"!"&amp;IF($E$2="VALOR MÉDIO (UNITÁRIO)","A5",IF($E$2="MEDIANA (UNITÁRIO)","B5",IF($E$2="MÉDIA SANEADA (UNITÁRIO)","D5","")))),""))))</f>
        <v>78.45</v>
      </c>
    </row>
    <row r="7" spans="1:12" ht="63" customHeight="1" x14ac:dyDescent="0.25">
      <c r="A7" s="93">
        <v>5</v>
      </c>
      <c r="B7" s="89" t="s">
        <v>174</v>
      </c>
      <c r="C7" s="90" t="s">
        <v>170</v>
      </c>
      <c r="D7" s="90">
        <v>250</v>
      </c>
      <c r="E7" s="83" cm="1">
        <f t="array" aca="1" ref="E7" ca="1">IF(COUNTA(A:A)&lt;3,"",IF(AND($A5&lt;&gt;"",A6=""),"_______________________________",IF($E6="_______________________________","RESPONSÁVEL PELA ELABORAÇÃO",IFERROR(INDIRECT("'"&amp;A7&amp;"'"&amp;"!"&amp;IF($E$2="VALOR MÉDIO (UNITÁRIO)","A5",IF($E$2="MEDIANA (UNITÁRIO)","B5",IF($E$2="MÉDIA SANEADA (UNITÁRIO)","D5","")))),""))))</f>
        <v>60.283333333333331</v>
      </c>
      <c r="K7" s="85"/>
    </row>
    <row r="8" spans="1:12" ht="63" customHeight="1" x14ac:dyDescent="0.25">
      <c r="A8" s="93">
        <v>6</v>
      </c>
      <c r="B8" s="89" t="s">
        <v>244</v>
      </c>
      <c r="C8" s="90" t="s">
        <v>170</v>
      </c>
      <c r="D8" s="90">
        <v>150</v>
      </c>
      <c r="E8" s="83" cm="1">
        <f t="array" aca="1" ref="E8" ca="1">IF(COUNTA(A:A)&lt;3,"",IF(AND($A6&lt;&gt;"",A7=""),"_______________________________",IF($E7="_______________________________","RESPONSÁVEL PELA ELABORAÇÃO",IFERROR(INDIRECT("'"&amp;A8&amp;"'"&amp;"!"&amp;IF($E$2="VALOR MÉDIO (UNITÁRIO)","A5",IF($E$2="MEDIANA (UNITÁRIO)","B5",IF($E$2="MÉDIA SANEADA (UNITÁRIO)","D5","")))),""))))</f>
        <v>67.501666666666665</v>
      </c>
    </row>
    <row r="9" spans="1:12" ht="7.5"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row>
    <row r="10" spans="1:12" ht="16.5"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_______________________________</v>
      </c>
      <c r="K10" s="85"/>
    </row>
    <row r="11" spans="1:12" ht="13.5"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RESPONSÁVEL PELA ELABORAÇÃO</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c r="K13" s="85"/>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c r="K16" s="85"/>
    </row>
    <row r="17" spans="1:5"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34" priority="23">
      <formula>$B3&lt;&gt;""</formula>
    </cfRule>
  </conditionalFormatting>
  <conditionalFormatting sqref="E3:E2292">
    <cfRule type="expression" dxfId="33" priority="36">
      <formula>#REF!&lt;&gt;""</formula>
    </cfRule>
  </conditionalFormatting>
  <conditionalFormatting sqref="E3:E9998">
    <cfRule type="expression" dxfId="32" priority="5">
      <formula>$E1048575="RESPONSÁVEL PELA ELABORAÇÃO"</formula>
    </cfRule>
    <cfRule type="expression" dxfId="31" priority="6">
      <formula>$E3="_______________________________"</formula>
    </cfRule>
  </conditionalFormatting>
  <conditionalFormatting sqref="E3:E5">
    <cfRule type="expression" dxfId="30" priority="50">
      <formula>#REF!="RESPONSÁVEL PELA ELABORAÇÃO"</formula>
    </cfRule>
    <cfRule type="expression" dxfId="29" priority="51">
      <formula>$E3="_______________________________"</formula>
    </cfRule>
  </conditionalFormatting>
  <conditionalFormatting sqref="E6">
    <cfRule type="expression" dxfId="28" priority="54">
      <formula>#REF!="RESPONSÁVEL PELA ELABORAÇÃO"</formula>
    </cfRule>
    <cfRule type="expression" dxfId="27" priority="55">
      <formula>$E6="_______________________________"</formula>
    </cfRule>
  </conditionalFormatting>
  <conditionalFormatting sqref="E2">
    <cfRule type="expression" dxfId="26" priority="58">
      <formula>$E1048572="RESPONSÁVEL PELA ELABORAÇÃO"</formula>
    </cfRule>
    <cfRule type="expression" dxfId="25"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5D6E4805-8963-40BD-8F19-329A690E1D7A}"/>
    <hyperlink ref="A4" location="#'2'!A2" display="2" xr:uid="{A79765EE-B6DD-48FF-A7D0-F3B4824908EA}"/>
    <hyperlink ref="A5" location="#'3'!A2" display="3" xr:uid="{E95F95CF-DFB9-41E5-9ACA-919E01A5DC76}"/>
    <hyperlink ref="A6" location="#'4'!A2" display="4" xr:uid="{EE18CC22-765D-4FDE-B889-496C83FC31D9}"/>
    <hyperlink ref="A7" location="#'5'!A2" display="5" xr:uid="{72CC5504-6FDD-44C7-844A-7DF51A38EF68}"/>
    <hyperlink ref="A8" location="'6'!A1" display="'6'!A1" xr:uid="{ECB35955-6016-465E-85E8-10562082C9F2}"/>
  </hyperlinks>
  <pageMargins left="0.51181102362204722" right="0.51181102362204722" top="0.78740157480314965" bottom="0.78740157480314965" header="0.31496062992125984" footer="0.31496062992125984"/>
  <pageSetup paperSize="9" scale="9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c r="C1" s="122"/>
      <c r="D1" s="123"/>
      <c r="E1" s="9"/>
      <c r="F1" s="2"/>
      <c r="G1" s="1"/>
      <c r="H1" s="2"/>
      <c r="I1" s="2"/>
      <c r="J1" s="2"/>
      <c r="K1" s="3"/>
      <c r="M1" s="3"/>
      <c r="N1" s="3"/>
    </row>
    <row r="2" spans="1:19" s="26" customFormat="1" ht="27" customHeight="1" x14ac:dyDescent="0.25">
      <c r="A2" s="70" t="s">
        <v>26</v>
      </c>
      <c r="B2" s="124"/>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0</v>
      </c>
      <c r="B5" s="128">
        <f>IFERROR(MEDIAN(B7:B1048576),0)</f>
        <v>0</v>
      </c>
      <c r="C5" s="128"/>
      <c r="D5" s="128">
        <f>IFERROR(AVERAGEIFS(B7:B1048576,B7:B1048576,"&lt;"&amp;(A5+IFERROR(_xlfn.STDEV.S(B7:B1048576),0)),B7:B1048576,"&gt;"&amp;(A5-IFERROR(_xlfn.STDEV.S(B7:B1048576),0))),0)</f>
        <v>0</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
      <c r="A22" s="78" t="s">
        <v>42</v>
      </c>
      <c r="B22" s="79"/>
      <c r="C22" s="79"/>
      <c r="D22" s="80"/>
      <c r="E22" s="80"/>
      <c r="F22" s="81"/>
      <c r="G22" s="64"/>
      <c r="H22" s="64"/>
      <c r="I22" s="64"/>
      <c r="J22" s="64"/>
      <c r="L22" s="82"/>
      <c r="Q22" s="66"/>
      <c r="R22" s="66"/>
      <c r="S22" s="66"/>
    </row>
    <row r="23" spans="1:19" s="61" customFormat="1" ht="35.1" customHeight="1" x14ac:dyDescent="0.25">
      <c r="A23" s="58" t="s">
        <v>32</v>
      </c>
      <c r="B23" s="60" t="s">
        <v>43</v>
      </c>
      <c r="C23" s="59" t="s">
        <v>44</v>
      </c>
      <c r="D23" s="60" t="s">
        <v>45</v>
      </c>
      <c r="E23" s="134" t="s">
        <v>46</v>
      </c>
      <c r="F23" s="135"/>
      <c r="G23" s="68"/>
      <c r="H23" s="68"/>
      <c r="I23" s="68"/>
      <c r="J23" s="68"/>
      <c r="M23" s="62"/>
      <c r="N23" s="62"/>
      <c r="Q23" s="63"/>
      <c r="R23" s="63"/>
      <c r="S23" s="63"/>
    </row>
    <row r="24" spans="1:19" s="33" customFormat="1" ht="54" customHeight="1" x14ac:dyDescent="0.35">
      <c r="A24" s="36"/>
      <c r="B24" s="51"/>
      <c r="C24" s="67"/>
      <c r="D24" s="77"/>
      <c r="E24" s="136"/>
      <c r="F24" s="137"/>
      <c r="G24" s="32"/>
      <c r="H24" s="32"/>
      <c r="I24" s="32"/>
      <c r="J24" s="32"/>
      <c r="L24" s="75"/>
      <c r="M24" s="35"/>
      <c r="N24" s="35"/>
      <c r="Q24" s="34"/>
      <c r="R24" s="34"/>
      <c r="S24" s="34"/>
    </row>
    <row r="25" spans="1:19" s="33" customFormat="1" ht="54" customHeight="1" x14ac:dyDescent="0.35">
      <c r="A25" s="36"/>
      <c r="B25" s="51"/>
      <c r="C25" s="67"/>
      <c r="D25" s="77"/>
      <c r="E25" s="136"/>
      <c r="F25" s="137"/>
      <c r="G25" s="32"/>
      <c r="H25" s="32"/>
      <c r="I25" s="32"/>
      <c r="J25" s="32"/>
      <c r="L25" s="75"/>
      <c r="M25" s="35"/>
      <c r="N25" s="35"/>
      <c r="Q25" s="34"/>
      <c r="R25" s="34"/>
      <c r="S25" s="34"/>
    </row>
    <row r="26" spans="1:19" s="33" customFormat="1" ht="54" customHeight="1" x14ac:dyDescent="0.35">
      <c r="A26" s="36"/>
      <c r="B26" s="51"/>
      <c r="C26" s="67"/>
      <c r="D26" s="77"/>
      <c r="E26" s="136"/>
      <c r="F26" s="137"/>
      <c r="G26" s="32"/>
      <c r="H26" s="32"/>
      <c r="I26" s="32"/>
      <c r="J26" s="32"/>
      <c r="L26" s="75"/>
      <c r="M26" s="35"/>
      <c r="N26" s="35"/>
      <c r="Q26" s="34"/>
      <c r="R26" s="34"/>
      <c r="S26" s="34"/>
    </row>
    <row r="27" spans="1:19" s="33" customFormat="1" ht="54" customHeight="1" x14ac:dyDescent="0.35">
      <c r="A27" s="36"/>
      <c r="B27" s="51"/>
      <c r="C27" s="67"/>
      <c r="D27" s="77"/>
      <c r="E27" s="136"/>
      <c r="F27" s="137"/>
      <c r="G27" s="32"/>
      <c r="H27" s="32"/>
      <c r="I27" s="32"/>
      <c r="J27" s="32"/>
      <c r="L27" s="75"/>
      <c r="M27" s="35"/>
      <c r="N27" s="35"/>
      <c r="Q27" s="34"/>
      <c r="R27" s="34"/>
      <c r="S27" s="34"/>
    </row>
    <row r="28" spans="1:19" s="33" customFormat="1" ht="54" customHeight="1" x14ac:dyDescent="0.35">
      <c r="A28" s="36"/>
      <c r="B28" s="51"/>
      <c r="C28" s="67"/>
      <c r="D28" s="77"/>
      <c r="E28" s="136"/>
      <c r="F28" s="137"/>
      <c r="G28" s="32"/>
      <c r="H28" s="32"/>
      <c r="I28" s="32"/>
      <c r="J28" s="32"/>
      <c r="L28" s="75"/>
      <c r="M28" s="35"/>
      <c r="N28" s="35"/>
      <c r="Q28" s="34"/>
      <c r="R28" s="34"/>
      <c r="S28" s="34"/>
    </row>
    <row r="29" spans="1:19" ht="40.15" customHeight="1" x14ac:dyDescent="0.25">
      <c r="A29" s="72" t="s">
        <v>47</v>
      </c>
      <c r="B29" s="8"/>
      <c r="C29" s="71"/>
      <c r="D29" s="44"/>
      <c r="E29" s="45"/>
      <c r="F29" s="46"/>
      <c r="G29" s="6"/>
      <c r="H29" s="6"/>
      <c r="I29" s="6"/>
      <c r="J29" s="6"/>
      <c r="L29" s="4"/>
      <c r="M29" s="3"/>
      <c r="N29" s="3"/>
      <c r="Q29" s="5"/>
      <c r="R29" s="5"/>
      <c r="S29" s="5"/>
    </row>
    <row r="30" spans="1:19" s="29" customFormat="1" ht="34.9" customHeight="1" x14ac:dyDescent="0.3">
      <c r="A30" s="73" t="s">
        <v>36</v>
      </c>
      <c r="B30" s="74" t="s">
        <v>43</v>
      </c>
      <c r="C30" s="74" t="s">
        <v>48</v>
      </c>
      <c r="D30" s="129" t="s">
        <v>49</v>
      </c>
      <c r="E30" s="129"/>
      <c r="F30" s="130"/>
      <c r="G30" s="37"/>
      <c r="H30" s="37"/>
      <c r="I30" s="37"/>
      <c r="J30" s="37"/>
      <c r="L30" s="38"/>
      <c r="M30" s="30"/>
      <c r="N30" s="30"/>
      <c r="Q30" s="31"/>
      <c r="R30" s="31"/>
      <c r="S30" s="31"/>
    </row>
    <row r="31" spans="1:19" s="29" customFormat="1" ht="54" customHeight="1" x14ac:dyDescent="0.3">
      <c r="A31" s="39" t="s">
        <v>27</v>
      </c>
      <c r="B31" s="51"/>
      <c r="C31" s="52"/>
      <c r="D31" s="131"/>
      <c r="E31" s="132"/>
      <c r="F31" s="133"/>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24" priority="5">
      <formula>$F1="VALOR INCONSISTENTE"</formula>
    </cfRule>
  </conditionalFormatting>
  <conditionalFormatting sqref="A24:D28 G24:J28 A29:J49 A9:J23">
    <cfRule type="expression" dxfId="2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 priority="3">
      <formula>$F4="VALOR INCONSISTENTE"</formula>
    </cfRule>
  </conditionalFormatting>
  <conditionalFormatting sqref="E24:F24">
    <cfRule type="expression" dxfId="21"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20"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C8DE0-EBCB-4729-9BCB-FF190286DED5}">
  <sheetPr codeName="Planilha40">
    <pageSetUpPr fitToPage="1"/>
  </sheetPr>
  <dimension ref="A1:S18"/>
  <sheetViews>
    <sheetView showGridLines="0" zoomScale="80" zoomScaleNormal="80" workbookViewId="0">
      <pane ySplit="2" topLeftCell="A3" activePane="bottomLeft" state="frozen"/>
      <selection pane="bottomLeft" activeCell="G17" sqref="G17"/>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169</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67.3</v>
      </c>
      <c r="B5" s="128">
        <f>IFERROR(MEDIAN(B7:B1048576),0)</f>
        <v>68.95</v>
      </c>
      <c r="C5" s="128"/>
      <c r="D5" s="128">
        <f>IFERROR(AVERAGEIFS(B7:B1048576,B7:B1048576,"&lt;"&amp;(A5+IFERROR(_xlfn.STDEV.S(B7:B1048576),0)),B7:B1048576,"&gt;"&amp;(A5-IFERROR(_xlfn.STDEV.S(B7:B1048576),0))),0)</f>
        <v>71.933333333333337</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216</v>
      </c>
      <c r="B9" s="51">
        <v>74.900000000000006</v>
      </c>
      <c r="C9" s="41" t="s">
        <v>178</v>
      </c>
      <c r="D9" s="41" t="s">
        <v>175</v>
      </c>
      <c r="E9" s="42">
        <v>41174306000141</v>
      </c>
      <c r="F9" s="40">
        <v>45490</v>
      </c>
      <c r="G9" s="69" t="s">
        <v>188</v>
      </c>
      <c r="H9" s="41">
        <v>22</v>
      </c>
      <c r="I9" s="41">
        <v>2024</v>
      </c>
      <c r="J9" s="43" t="s">
        <v>177</v>
      </c>
      <c r="L9" s="38"/>
      <c r="M9" s="30"/>
      <c r="N9" s="30"/>
      <c r="Q9" s="31"/>
      <c r="R9" s="31"/>
      <c r="S9" s="31"/>
    </row>
    <row r="10" spans="1:19" s="29" customFormat="1" ht="52.5" customHeight="1" x14ac:dyDescent="0.3">
      <c r="A10" s="36" t="s">
        <v>219</v>
      </c>
      <c r="B10" s="51">
        <v>63</v>
      </c>
      <c r="C10" s="41" t="s">
        <v>178</v>
      </c>
      <c r="D10" s="41" t="s">
        <v>175</v>
      </c>
      <c r="E10" s="42">
        <v>21132798000103</v>
      </c>
      <c r="F10" s="40">
        <v>45547</v>
      </c>
      <c r="G10" s="69" t="s">
        <v>220</v>
      </c>
      <c r="H10" s="41">
        <v>33</v>
      </c>
      <c r="I10" s="41">
        <v>2024</v>
      </c>
      <c r="J10" s="43" t="s">
        <v>179</v>
      </c>
      <c r="L10" s="38"/>
      <c r="M10" s="30"/>
      <c r="N10" s="30"/>
      <c r="Q10" s="31"/>
      <c r="R10" s="31"/>
      <c r="S10" s="31"/>
    </row>
    <row r="11" spans="1:19" s="29" customFormat="1" ht="52.5" customHeight="1" x14ac:dyDescent="0.3">
      <c r="A11" s="36" t="s">
        <v>251</v>
      </c>
      <c r="B11" s="51">
        <v>54</v>
      </c>
      <c r="C11" s="41" t="s">
        <v>178</v>
      </c>
      <c r="D11" s="41" t="s">
        <v>175</v>
      </c>
      <c r="E11" s="42" t="s">
        <v>194</v>
      </c>
      <c r="F11" s="40">
        <v>45393</v>
      </c>
      <c r="G11" s="69" t="s">
        <v>252</v>
      </c>
      <c r="H11" s="41">
        <v>3</v>
      </c>
      <c r="I11" s="41">
        <v>2024</v>
      </c>
      <c r="J11" s="43" t="s">
        <v>177</v>
      </c>
      <c r="L11" s="38"/>
      <c r="M11" s="30"/>
      <c r="N11" s="30"/>
      <c r="Q11" s="31"/>
      <c r="R11" s="31"/>
      <c r="S11" s="31"/>
    </row>
    <row r="12" spans="1:19" s="29" customFormat="1" ht="52.5" customHeight="1" x14ac:dyDescent="0.3">
      <c r="A12" s="36" t="s">
        <v>221</v>
      </c>
      <c r="B12" s="51">
        <v>79</v>
      </c>
      <c r="C12" s="41" t="s">
        <v>190</v>
      </c>
      <c r="D12" s="41" t="s">
        <v>181</v>
      </c>
      <c r="E12" s="42">
        <v>2674801000168</v>
      </c>
      <c r="F12" s="40">
        <v>45450</v>
      </c>
      <c r="G12" s="69" t="s">
        <v>224</v>
      </c>
      <c r="H12" s="41" t="s">
        <v>225</v>
      </c>
      <c r="I12" s="41">
        <v>2024</v>
      </c>
      <c r="J12" s="43" t="s">
        <v>182</v>
      </c>
      <c r="L12" s="38"/>
      <c r="M12" s="30"/>
      <c r="N12" s="30"/>
      <c r="Q12" s="31"/>
      <c r="R12" s="31"/>
      <c r="S12" s="31"/>
    </row>
    <row r="13" spans="1:19" s="29" customFormat="1" ht="52.5" customHeight="1" x14ac:dyDescent="0.3">
      <c r="A13" s="36" t="s">
        <v>221</v>
      </c>
      <c r="B13" s="51">
        <v>77.900000000000006</v>
      </c>
      <c r="C13" s="41" t="s">
        <v>180</v>
      </c>
      <c r="D13" s="41" t="s">
        <v>181</v>
      </c>
      <c r="E13" s="42">
        <v>10327089000159</v>
      </c>
      <c r="F13" s="40">
        <v>45583</v>
      </c>
      <c r="G13" s="69" t="s">
        <v>222</v>
      </c>
      <c r="H13" s="41" t="s">
        <v>223</v>
      </c>
      <c r="I13" s="41">
        <v>2024</v>
      </c>
      <c r="J13" s="43" t="s">
        <v>182</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34" t="s">
        <v>46</v>
      </c>
      <c r="F15" s="135"/>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29" t="s">
        <v>49</v>
      </c>
      <c r="E17" s="129"/>
      <c r="F17" s="130"/>
      <c r="G17" s="37"/>
      <c r="H17" s="37"/>
      <c r="I17" s="37"/>
      <c r="J17" s="37"/>
      <c r="L17" s="38"/>
      <c r="M17" s="30"/>
      <c r="N17" s="30"/>
      <c r="Q17" s="31"/>
      <c r="R17" s="31"/>
      <c r="S17" s="31"/>
    </row>
    <row r="18" spans="1:19" s="29" customFormat="1" ht="54" customHeight="1" x14ac:dyDescent="0.3">
      <c r="A18" s="39" t="s">
        <v>253</v>
      </c>
      <c r="B18" s="51">
        <v>55</v>
      </c>
      <c r="C18" s="52">
        <v>45666</v>
      </c>
      <c r="D18" s="131" t="s">
        <v>254</v>
      </c>
      <c r="E18" s="132"/>
      <c r="F18" s="133"/>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9" priority="5">
      <formula>$F1="VALOR INCONSISTENTE"</formula>
    </cfRule>
  </conditionalFormatting>
  <conditionalFormatting sqref="A9:J36">
    <cfRule type="expression" dxfId="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29E23-4BBC-4BFD-81CB-FBD0FED976E9}">
  <sheetPr codeName="Planilha41">
    <pageSetUpPr fitToPage="1"/>
  </sheetPr>
  <dimension ref="A1:S19"/>
  <sheetViews>
    <sheetView showGridLines="0" zoomScale="80" zoomScaleNormal="80" workbookViewId="0">
      <pane ySplit="2" topLeftCell="A12" activePane="bottomLeft" state="frozen"/>
      <selection pane="bottomLeft" activeCell="K11" sqref="K11"/>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171</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66.852857142857147</v>
      </c>
      <c r="B5" s="128">
        <f>IFERROR(MEDIAN(B7:B1048576),0)</f>
        <v>72.900000000000006</v>
      </c>
      <c r="C5" s="128"/>
      <c r="D5" s="128">
        <f>IFERROR(AVERAGEIFS(B7:B1048576,B7:B1048576,"&lt;"&amp;(A5+IFERROR(_xlfn.STDEV.S(B7:B1048576),0)),B7:B1048576,"&gt;"&amp;(A5-IFERROR(_xlfn.STDEV.S(B7:B1048576),0))),0)</f>
        <v>68.614000000000004</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226</v>
      </c>
      <c r="B9" s="51">
        <v>68.27</v>
      </c>
      <c r="C9" s="41" t="s">
        <v>218</v>
      </c>
      <c r="D9" s="41" t="s">
        <v>184</v>
      </c>
      <c r="E9" s="42">
        <v>7453901000188</v>
      </c>
      <c r="F9" s="40">
        <v>45391</v>
      </c>
      <c r="G9" s="69" t="s">
        <v>229</v>
      </c>
      <c r="H9" s="41">
        <v>14</v>
      </c>
      <c r="I9" s="41">
        <v>2024</v>
      </c>
      <c r="J9" s="43" t="s">
        <v>185</v>
      </c>
      <c r="L9" s="38"/>
      <c r="M9" s="30"/>
      <c r="N9" s="30"/>
      <c r="Q9" s="31"/>
      <c r="R9" s="31"/>
      <c r="S9" s="31"/>
    </row>
    <row r="10" spans="1:19" s="29" customFormat="1" ht="52.5" customHeight="1" x14ac:dyDescent="0.3">
      <c r="A10" s="36" t="s">
        <v>186</v>
      </c>
      <c r="B10" s="51">
        <v>72.900000000000006</v>
      </c>
      <c r="C10" s="41" t="s">
        <v>178</v>
      </c>
      <c r="D10" s="41" t="s">
        <v>175</v>
      </c>
      <c r="E10" s="42">
        <v>93984433000100</v>
      </c>
      <c r="F10" s="40">
        <v>45490</v>
      </c>
      <c r="G10" s="69" t="s">
        <v>188</v>
      </c>
      <c r="H10" s="41">
        <v>22</v>
      </c>
      <c r="I10" s="41">
        <v>2024</v>
      </c>
      <c r="J10" s="43" t="s">
        <v>177</v>
      </c>
      <c r="L10" s="38"/>
      <c r="M10" s="30"/>
      <c r="N10" s="30"/>
      <c r="Q10" s="31"/>
      <c r="R10" s="31"/>
      <c r="S10" s="31"/>
    </row>
    <row r="11" spans="1:19" s="29" customFormat="1" ht="52.5" customHeight="1" x14ac:dyDescent="0.3">
      <c r="A11" s="36" t="s">
        <v>186</v>
      </c>
      <c r="B11" s="51">
        <v>45</v>
      </c>
      <c r="C11" s="41" t="s">
        <v>178</v>
      </c>
      <c r="D11" s="41" t="s">
        <v>175</v>
      </c>
      <c r="E11" s="42" t="s">
        <v>253</v>
      </c>
      <c r="F11" s="40">
        <v>45565</v>
      </c>
      <c r="G11" s="69" t="s">
        <v>255</v>
      </c>
      <c r="H11" s="41">
        <v>5</v>
      </c>
      <c r="I11" s="41">
        <v>2024</v>
      </c>
      <c r="J11" s="43" t="s">
        <v>177</v>
      </c>
      <c r="L11" s="38"/>
      <c r="M11" s="30"/>
      <c r="N11" s="30"/>
      <c r="Q11" s="31"/>
      <c r="R11" s="31"/>
      <c r="S11" s="31"/>
    </row>
    <row r="12" spans="1:19" s="29" customFormat="1" ht="52.5" customHeight="1" x14ac:dyDescent="0.3">
      <c r="A12" s="36" t="s">
        <v>186</v>
      </c>
      <c r="B12" s="51">
        <v>72.900000000000006</v>
      </c>
      <c r="C12" s="41" t="s">
        <v>178</v>
      </c>
      <c r="D12" s="41" t="s">
        <v>175</v>
      </c>
      <c r="E12" s="42" t="s">
        <v>187</v>
      </c>
      <c r="F12" s="40">
        <v>45490</v>
      </c>
      <c r="G12" s="69" t="s">
        <v>188</v>
      </c>
      <c r="H12" s="41">
        <v>22</v>
      </c>
      <c r="I12" s="41">
        <v>2024</v>
      </c>
      <c r="J12" s="43" t="s">
        <v>177</v>
      </c>
      <c r="L12" s="38"/>
      <c r="M12" s="30"/>
      <c r="N12" s="30"/>
      <c r="Q12" s="31"/>
      <c r="R12" s="31"/>
      <c r="S12" s="31"/>
    </row>
    <row r="13" spans="1:19" s="29" customFormat="1" ht="52.5" customHeight="1" x14ac:dyDescent="0.3">
      <c r="A13" s="36" t="s">
        <v>230</v>
      </c>
      <c r="B13" s="51">
        <v>74</v>
      </c>
      <c r="C13" s="41" t="s">
        <v>227</v>
      </c>
      <c r="D13" s="41" t="s">
        <v>181</v>
      </c>
      <c r="E13" s="42">
        <v>3881708000197</v>
      </c>
      <c r="F13" s="40">
        <v>45342</v>
      </c>
      <c r="G13" s="69" t="s">
        <v>228</v>
      </c>
      <c r="H13" s="41" t="s">
        <v>231</v>
      </c>
      <c r="I13" s="41">
        <v>2024</v>
      </c>
      <c r="J13" s="43" t="s">
        <v>182</v>
      </c>
      <c r="L13" s="38"/>
      <c r="M13" s="30"/>
      <c r="N13" s="30"/>
      <c r="Q13" s="31"/>
      <c r="R13" s="31"/>
      <c r="S13" s="31"/>
    </row>
    <row r="14" spans="1:19" s="29" customFormat="1" ht="52.5" customHeight="1" x14ac:dyDescent="0.3">
      <c r="A14" s="36" t="s">
        <v>189</v>
      </c>
      <c r="B14" s="51">
        <v>79.900000000000006</v>
      </c>
      <c r="C14" s="41" t="s">
        <v>183</v>
      </c>
      <c r="D14" s="41" t="s">
        <v>184</v>
      </c>
      <c r="E14" s="42">
        <v>45435463000114</v>
      </c>
      <c r="F14" s="40">
        <v>45455</v>
      </c>
      <c r="G14" s="69" t="s">
        <v>232</v>
      </c>
      <c r="H14" s="41">
        <v>15</v>
      </c>
      <c r="I14" s="41">
        <v>2024</v>
      </c>
      <c r="J14" s="43" t="s">
        <v>185</v>
      </c>
      <c r="L14" s="38"/>
      <c r="M14" s="30"/>
      <c r="N14" s="30"/>
      <c r="Q14" s="31"/>
      <c r="R14" s="31"/>
      <c r="S14" s="31"/>
    </row>
    <row r="15" spans="1:19" s="65" customFormat="1" ht="40.15" customHeight="1" x14ac:dyDescent="0.3">
      <c r="A15" s="78" t="s">
        <v>42</v>
      </c>
      <c r="B15" s="79"/>
      <c r="C15" s="79"/>
      <c r="D15" s="80"/>
      <c r="E15" s="80"/>
      <c r="F15" s="81"/>
      <c r="G15" s="64"/>
      <c r="H15" s="64"/>
      <c r="I15" s="64"/>
      <c r="J15" s="64"/>
      <c r="L15" s="82"/>
      <c r="Q15" s="66"/>
      <c r="R15" s="66"/>
      <c r="S15" s="66"/>
    </row>
    <row r="16" spans="1:19" s="61" customFormat="1" ht="35.1" customHeight="1" x14ac:dyDescent="0.25">
      <c r="A16" s="58" t="s">
        <v>32</v>
      </c>
      <c r="B16" s="60" t="s">
        <v>43</v>
      </c>
      <c r="C16" s="59" t="s">
        <v>44</v>
      </c>
      <c r="D16" s="60" t="s">
        <v>45</v>
      </c>
      <c r="E16" s="134" t="s">
        <v>46</v>
      </c>
      <c r="F16" s="135"/>
      <c r="G16" s="68"/>
      <c r="H16" s="68"/>
      <c r="I16" s="68"/>
      <c r="J16" s="68"/>
      <c r="M16" s="62"/>
      <c r="N16" s="62"/>
      <c r="Q16" s="63"/>
      <c r="R16" s="63"/>
      <c r="S16" s="63"/>
    </row>
    <row r="17" spans="1:19" ht="40.15" customHeight="1" x14ac:dyDescent="0.25">
      <c r="A17" s="72" t="s">
        <v>47</v>
      </c>
      <c r="B17" s="8"/>
      <c r="C17" s="71"/>
      <c r="D17" s="44"/>
      <c r="E17" s="45"/>
      <c r="F17" s="46"/>
      <c r="G17" s="6"/>
      <c r="H17" s="6"/>
      <c r="I17" s="6"/>
      <c r="J17" s="6"/>
      <c r="L17" s="4"/>
      <c r="M17" s="3"/>
      <c r="N17" s="3"/>
      <c r="Q17" s="5"/>
      <c r="R17" s="5"/>
      <c r="S17" s="5"/>
    </row>
    <row r="18" spans="1:19" s="29" customFormat="1" ht="34.9" customHeight="1" x14ac:dyDescent="0.3">
      <c r="A18" s="73" t="s">
        <v>36</v>
      </c>
      <c r="B18" s="74" t="s">
        <v>43</v>
      </c>
      <c r="C18" s="74" t="s">
        <v>48</v>
      </c>
      <c r="D18" s="129" t="s">
        <v>49</v>
      </c>
      <c r="E18" s="129"/>
      <c r="F18" s="130"/>
      <c r="G18" s="37"/>
      <c r="H18" s="37"/>
      <c r="I18" s="37"/>
      <c r="J18" s="37"/>
      <c r="L18" s="38"/>
      <c r="M18" s="30"/>
      <c r="N18" s="30"/>
      <c r="Q18" s="31"/>
      <c r="R18" s="31"/>
      <c r="S18" s="31"/>
    </row>
    <row r="19" spans="1:19" s="29" customFormat="1" ht="54" customHeight="1" x14ac:dyDescent="0.3">
      <c r="A19" s="39" t="s">
        <v>253</v>
      </c>
      <c r="B19" s="51">
        <v>55</v>
      </c>
      <c r="C19" s="52">
        <v>45666</v>
      </c>
      <c r="D19" s="131" t="s">
        <v>254</v>
      </c>
      <c r="E19" s="132"/>
      <c r="F19" s="133"/>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6" priority="5">
      <formula>$F1="VALOR INCONSISTENTE"</formula>
    </cfRule>
  </conditionalFormatting>
  <conditionalFormatting sqref="A9:J29">
    <cfRule type="expression" dxfId="1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1B58F-440B-445E-891B-AC9029755EA8}">
  <sheetPr codeName="Planilha42">
    <pageSetUpPr fitToPage="1"/>
  </sheetPr>
  <dimension ref="A1:S19"/>
  <sheetViews>
    <sheetView showGridLines="0" zoomScale="80" zoomScaleNormal="80" workbookViewId="0">
      <pane ySplit="2" topLeftCell="A12" activePane="bottomLeft" state="frozen"/>
      <selection pane="bottomLeft" activeCell="G19" sqref="G1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172</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62.942857142857143</v>
      </c>
      <c r="B5" s="128">
        <f>IFERROR(MEDIAN(B7:B1048576),0)</f>
        <v>63.7</v>
      </c>
      <c r="C5" s="128"/>
      <c r="D5" s="128">
        <f>IFERROR(AVERAGEIFS(B7:B1048576,B7:B1048576,"&lt;"&amp;(A5+IFERROR(_xlfn.STDEV.S(B7:B1048576),0)),B7:B1048576,"&gt;"&amp;(A5-IFERROR(_xlfn.STDEV.S(B7:B1048576),0))),0)</f>
        <v>61.95</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191</v>
      </c>
      <c r="B9" s="51">
        <v>63.7</v>
      </c>
      <c r="C9" s="41" t="s">
        <v>178</v>
      </c>
      <c r="D9" s="41" t="s">
        <v>175</v>
      </c>
      <c r="E9" s="42" t="s">
        <v>192</v>
      </c>
      <c r="F9" s="40">
        <v>45533</v>
      </c>
      <c r="G9" s="69" t="s">
        <v>193</v>
      </c>
      <c r="H9" s="41">
        <v>1</v>
      </c>
      <c r="I9" s="41">
        <v>2024</v>
      </c>
      <c r="J9" s="43" t="s">
        <v>177</v>
      </c>
      <c r="L9" s="38"/>
      <c r="M9" s="30"/>
      <c r="N9" s="30"/>
      <c r="Q9" s="31"/>
      <c r="R9" s="31"/>
      <c r="S9" s="31"/>
    </row>
    <row r="10" spans="1:19" s="29" customFormat="1" ht="52.5" customHeight="1" x14ac:dyDescent="0.3">
      <c r="A10" s="36" t="s">
        <v>191</v>
      </c>
      <c r="B10" s="51">
        <v>60</v>
      </c>
      <c r="C10" s="41" t="s">
        <v>178</v>
      </c>
      <c r="D10" s="41" t="s">
        <v>175</v>
      </c>
      <c r="E10" s="42" t="s">
        <v>194</v>
      </c>
      <c r="F10" s="40">
        <v>45356</v>
      </c>
      <c r="G10" s="69" t="s">
        <v>195</v>
      </c>
      <c r="H10" s="41">
        <v>5</v>
      </c>
      <c r="I10" s="41">
        <v>2024</v>
      </c>
      <c r="J10" s="43" t="s">
        <v>177</v>
      </c>
      <c r="L10" s="38"/>
      <c r="M10" s="30"/>
      <c r="N10" s="30"/>
      <c r="Q10" s="31"/>
      <c r="R10" s="31"/>
      <c r="S10" s="31"/>
    </row>
    <row r="11" spans="1:19" s="29" customFormat="1" ht="52.5" customHeight="1" x14ac:dyDescent="0.3">
      <c r="A11" s="36" t="s">
        <v>191</v>
      </c>
      <c r="B11" s="51">
        <v>58</v>
      </c>
      <c r="C11" s="41" t="s">
        <v>178</v>
      </c>
      <c r="D11" s="41" t="s">
        <v>175</v>
      </c>
      <c r="E11" s="42" t="s">
        <v>194</v>
      </c>
      <c r="F11" s="40">
        <v>45393</v>
      </c>
      <c r="G11" s="69" t="s">
        <v>252</v>
      </c>
      <c r="H11" s="41">
        <v>3</v>
      </c>
      <c r="I11" s="41">
        <v>2024</v>
      </c>
      <c r="J11" s="43" t="s">
        <v>177</v>
      </c>
      <c r="L11" s="38"/>
      <c r="M11" s="30"/>
      <c r="N11" s="30"/>
      <c r="Q11" s="31"/>
      <c r="R11" s="31"/>
      <c r="S11" s="31"/>
    </row>
    <row r="12" spans="1:19" s="29" customFormat="1" ht="52.5" customHeight="1" x14ac:dyDescent="0.3">
      <c r="A12" s="36" t="s">
        <v>172</v>
      </c>
      <c r="B12" s="51">
        <v>67.8</v>
      </c>
      <c r="C12" s="41" t="s">
        <v>178</v>
      </c>
      <c r="D12" s="41" t="s">
        <v>175</v>
      </c>
      <c r="E12" s="42">
        <v>95257945000280</v>
      </c>
      <c r="F12" s="40">
        <v>45510</v>
      </c>
      <c r="G12" s="69" t="s">
        <v>233</v>
      </c>
      <c r="H12" s="41">
        <v>56</v>
      </c>
      <c r="I12" s="41">
        <v>2024</v>
      </c>
      <c r="J12" s="43" t="s">
        <v>177</v>
      </c>
      <c r="L12" s="38"/>
      <c r="M12" s="30"/>
      <c r="N12" s="30"/>
      <c r="Q12" s="31"/>
      <c r="R12" s="31"/>
      <c r="S12" s="31"/>
    </row>
    <row r="13" spans="1:19" s="29" customFormat="1" ht="52.5" customHeight="1" x14ac:dyDescent="0.3">
      <c r="A13" s="36" t="s">
        <v>191</v>
      </c>
      <c r="B13" s="51">
        <v>64.099999999999994</v>
      </c>
      <c r="C13" s="41" t="s">
        <v>178</v>
      </c>
      <c r="D13" s="41" t="s">
        <v>175</v>
      </c>
      <c r="E13" s="42">
        <v>89802102000134</v>
      </c>
      <c r="F13" s="40">
        <v>45625</v>
      </c>
      <c r="G13" s="69" t="s">
        <v>234</v>
      </c>
      <c r="H13" s="41">
        <v>300022</v>
      </c>
      <c r="I13" s="41">
        <v>2024</v>
      </c>
      <c r="J13" s="43" t="s">
        <v>177</v>
      </c>
      <c r="L13" s="38"/>
      <c r="M13" s="30"/>
      <c r="N13" s="30"/>
      <c r="Q13" s="31"/>
      <c r="R13" s="31"/>
      <c r="S13" s="31"/>
    </row>
    <row r="14" spans="1:19" s="29" customFormat="1" ht="52.5" customHeight="1" x14ac:dyDescent="0.3">
      <c r="A14" s="36" t="s">
        <v>191</v>
      </c>
      <c r="B14" s="51">
        <v>67</v>
      </c>
      <c r="C14" s="41" t="s">
        <v>178</v>
      </c>
      <c r="D14" s="41" t="s">
        <v>175</v>
      </c>
      <c r="E14" s="42">
        <v>88213954000123</v>
      </c>
      <c r="F14" s="40">
        <v>45637</v>
      </c>
      <c r="G14" s="69" t="s">
        <v>235</v>
      </c>
      <c r="H14" s="41">
        <v>56</v>
      </c>
      <c r="I14" s="41">
        <v>2024</v>
      </c>
      <c r="J14" s="43" t="s">
        <v>177</v>
      </c>
      <c r="L14" s="38"/>
      <c r="M14" s="30"/>
      <c r="N14" s="30"/>
      <c r="Q14" s="31"/>
      <c r="R14" s="31"/>
      <c r="S14" s="31"/>
    </row>
    <row r="15" spans="1:19" s="65" customFormat="1" ht="40.15" customHeight="1" x14ac:dyDescent="0.3">
      <c r="A15" s="78" t="s">
        <v>42</v>
      </c>
      <c r="B15" s="79"/>
      <c r="C15" s="79"/>
      <c r="D15" s="80"/>
      <c r="E15" s="80"/>
      <c r="F15" s="81"/>
      <c r="G15" s="64"/>
      <c r="H15" s="64"/>
      <c r="I15" s="64"/>
      <c r="J15" s="64"/>
      <c r="L15" s="82"/>
      <c r="Q15" s="66"/>
      <c r="R15" s="66"/>
      <c r="S15" s="66"/>
    </row>
    <row r="16" spans="1:19" s="61" customFormat="1" ht="35.1" customHeight="1" x14ac:dyDescent="0.25">
      <c r="A16" s="58" t="s">
        <v>32</v>
      </c>
      <c r="B16" s="60" t="s">
        <v>43</v>
      </c>
      <c r="C16" s="59" t="s">
        <v>44</v>
      </c>
      <c r="D16" s="60" t="s">
        <v>45</v>
      </c>
      <c r="E16" s="134" t="s">
        <v>46</v>
      </c>
      <c r="F16" s="135"/>
      <c r="G16" s="68"/>
      <c r="H16" s="68"/>
      <c r="I16" s="68"/>
      <c r="J16" s="68"/>
      <c r="M16" s="62"/>
      <c r="N16" s="62"/>
      <c r="Q16" s="63"/>
      <c r="R16" s="63"/>
      <c r="S16" s="63"/>
    </row>
    <row r="17" spans="1:19" ht="40.15" customHeight="1" x14ac:dyDescent="0.25">
      <c r="A17" s="72" t="s">
        <v>47</v>
      </c>
      <c r="B17" s="8"/>
      <c r="C17" s="71"/>
      <c r="D17" s="44"/>
      <c r="E17" s="45"/>
      <c r="F17" s="46"/>
      <c r="G17" s="6"/>
      <c r="H17" s="6"/>
      <c r="I17" s="6"/>
      <c r="J17" s="6"/>
      <c r="L17" s="4"/>
      <c r="M17" s="3"/>
      <c r="N17" s="3"/>
      <c r="Q17" s="5"/>
      <c r="R17" s="5"/>
      <c r="S17" s="5"/>
    </row>
    <row r="18" spans="1:19" s="29" customFormat="1" ht="34.9" customHeight="1" x14ac:dyDescent="0.3">
      <c r="A18" s="73" t="s">
        <v>36</v>
      </c>
      <c r="B18" s="74" t="s">
        <v>43</v>
      </c>
      <c r="C18" s="74" t="s">
        <v>48</v>
      </c>
      <c r="D18" s="129" t="s">
        <v>49</v>
      </c>
      <c r="E18" s="129"/>
      <c r="F18" s="130"/>
      <c r="G18" s="37"/>
      <c r="H18" s="37"/>
      <c r="I18" s="37"/>
      <c r="J18" s="37"/>
      <c r="L18" s="38"/>
      <c r="M18" s="30"/>
      <c r="N18" s="30"/>
      <c r="Q18" s="31"/>
      <c r="R18" s="31"/>
      <c r="S18" s="31"/>
    </row>
    <row r="19" spans="1:19" s="29" customFormat="1" ht="54" customHeight="1" x14ac:dyDescent="0.3">
      <c r="A19" s="39" t="s">
        <v>253</v>
      </c>
      <c r="B19" s="51">
        <v>60</v>
      </c>
      <c r="C19" s="52">
        <v>45666</v>
      </c>
      <c r="D19" s="131" t="s">
        <v>254</v>
      </c>
      <c r="E19" s="132"/>
      <c r="F19" s="133"/>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3" priority="5">
      <formula>$F1="VALOR INCONSISTENTE"</formula>
    </cfRule>
  </conditionalFormatting>
  <conditionalFormatting sqref="A9:J37">
    <cfRule type="expression" dxfId="1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62B32-8E16-4695-95D2-5B968F6BAC90}">
  <sheetPr codeName="Planilha43">
    <pageSetUpPr fitToPage="1"/>
  </sheetPr>
  <dimension ref="A1:S18"/>
  <sheetViews>
    <sheetView showGridLines="0" zoomScale="80" zoomScaleNormal="80" workbookViewId="0">
      <pane ySplit="2" topLeftCell="A9" activePane="bottomLeft" state="frozen"/>
      <selection pane="bottomLeft" activeCell="D18" sqref="D18:F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173</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78.45</v>
      </c>
      <c r="B5" s="128">
        <f>IFERROR(MEDIAN(B7:B1048576),0)</f>
        <v>77.765000000000001</v>
      </c>
      <c r="C5" s="128"/>
      <c r="D5" s="128">
        <f>IFERROR(AVERAGEIFS(B7:B1048576,B7:B1048576,"&lt;"&amp;(A5+IFERROR(_xlfn.STDEV.S(B7:B1048576),0)),B7:B1048576,"&gt;"&amp;(A5-IFERROR(_xlfn.STDEV.S(B7:B1048576),0))),0)</f>
        <v>77.765000000000001</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196</v>
      </c>
      <c r="B9" s="51">
        <v>79.69</v>
      </c>
      <c r="C9" s="41" t="s">
        <v>178</v>
      </c>
      <c r="D9" s="41" t="s">
        <v>175</v>
      </c>
      <c r="E9" s="42">
        <v>3952762000267</v>
      </c>
      <c r="F9" s="40">
        <v>45366</v>
      </c>
      <c r="G9" s="69" t="s">
        <v>210</v>
      </c>
      <c r="H9" s="41">
        <v>11</v>
      </c>
      <c r="I9" s="41">
        <v>2024</v>
      </c>
      <c r="J9" s="43" t="s">
        <v>176</v>
      </c>
      <c r="L9" s="38"/>
      <c r="M9" s="30"/>
      <c r="N9" s="30"/>
      <c r="Q9" s="31"/>
      <c r="R9" s="31"/>
      <c r="S9" s="31"/>
    </row>
    <row r="10" spans="1:19" s="29" customFormat="1" ht="52.5" customHeight="1" x14ac:dyDescent="0.3">
      <c r="A10" s="36" t="s">
        <v>196</v>
      </c>
      <c r="B10" s="51">
        <v>75.84</v>
      </c>
      <c r="C10" s="41" t="s">
        <v>178</v>
      </c>
      <c r="D10" s="41" t="s">
        <v>175</v>
      </c>
      <c r="E10" s="42">
        <v>89717284000145</v>
      </c>
      <c r="F10" s="40">
        <v>45475</v>
      </c>
      <c r="G10" s="69" t="s">
        <v>236</v>
      </c>
      <c r="H10" s="41">
        <v>54</v>
      </c>
      <c r="I10" s="41">
        <v>2024</v>
      </c>
      <c r="J10" s="43" t="s">
        <v>177</v>
      </c>
      <c r="L10" s="38"/>
      <c r="M10" s="30"/>
      <c r="N10" s="30"/>
      <c r="Q10" s="31"/>
      <c r="R10" s="31"/>
      <c r="S10" s="31"/>
    </row>
    <row r="11" spans="1:19" s="29" customFormat="1" ht="52.5" customHeight="1" x14ac:dyDescent="0.3">
      <c r="A11" s="36" t="s">
        <v>198</v>
      </c>
      <c r="B11" s="51">
        <v>88.67</v>
      </c>
      <c r="C11" s="41" t="s">
        <v>199</v>
      </c>
      <c r="D11" s="41" t="s">
        <v>181</v>
      </c>
      <c r="E11" s="42" t="s">
        <v>200</v>
      </c>
      <c r="F11" s="40">
        <v>45463</v>
      </c>
      <c r="G11" s="69" t="s">
        <v>201</v>
      </c>
      <c r="H11" s="41" t="s">
        <v>202</v>
      </c>
      <c r="I11" s="41">
        <v>2024</v>
      </c>
      <c r="J11" s="43" t="s">
        <v>182</v>
      </c>
      <c r="L11" s="38"/>
      <c r="M11" s="30"/>
      <c r="N11" s="30"/>
      <c r="Q11" s="31"/>
      <c r="R11" s="31"/>
      <c r="S11" s="31"/>
    </row>
    <row r="12" spans="1:19" s="29" customFormat="1" ht="52.5" customHeight="1" x14ac:dyDescent="0.3">
      <c r="A12" s="36" t="s">
        <v>196</v>
      </c>
      <c r="B12" s="51">
        <v>70</v>
      </c>
      <c r="C12" s="41" t="s">
        <v>190</v>
      </c>
      <c r="D12" s="41" t="s">
        <v>181</v>
      </c>
      <c r="E12" s="42" t="s">
        <v>203</v>
      </c>
      <c r="F12" s="40">
        <v>45278</v>
      </c>
      <c r="G12" s="69" t="s">
        <v>204</v>
      </c>
      <c r="H12" s="41" t="s">
        <v>205</v>
      </c>
      <c r="I12" s="41">
        <v>2023</v>
      </c>
      <c r="J12" s="43" t="s">
        <v>182</v>
      </c>
      <c r="L12" s="38"/>
      <c r="M12" s="30"/>
      <c r="N12" s="30"/>
      <c r="Q12" s="31"/>
      <c r="R12" s="31"/>
      <c r="S12" s="31"/>
    </row>
    <row r="13" spans="1:19" s="29" customFormat="1" ht="52.5" customHeight="1" x14ac:dyDescent="0.3">
      <c r="A13" s="36" t="s">
        <v>206</v>
      </c>
      <c r="B13" s="51">
        <v>86.5</v>
      </c>
      <c r="C13" s="41" t="s">
        <v>178</v>
      </c>
      <c r="D13" s="41" t="s">
        <v>181</v>
      </c>
      <c r="E13" s="42" t="s">
        <v>207</v>
      </c>
      <c r="F13" s="40">
        <v>45287</v>
      </c>
      <c r="G13" s="69" t="s">
        <v>208</v>
      </c>
      <c r="H13" s="41" t="s">
        <v>209</v>
      </c>
      <c r="I13" s="41">
        <v>2023</v>
      </c>
      <c r="J13" s="43" t="s">
        <v>182</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34" t="s">
        <v>46</v>
      </c>
      <c r="F15" s="135"/>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29" t="s">
        <v>49</v>
      </c>
      <c r="E17" s="129"/>
      <c r="F17" s="130"/>
      <c r="G17" s="37"/>
      <c r="H17" s="37"/>
      <c r="I17" s="37"/>
      <c r="J17" s="37"/>
      <c r="L17" s="38"/>
      <c r="M17" s="30"/>
      <c r="N17" s="30"/>
      <c r="Q17" s="31"/>
      <c r="R17" s="31"/>
      <c r="S17" s="31"/>
    </row>
    <row r="18" spans="1:19" s="29" customFormat="1" ht="54" customHeight="1" x14ac:dyDescent="0.3">
      <c r="A18" s="39" t="s">
        <v>253</v>
      </c>
      <c r="B18" s="51">
        <v>70</v>
      </c>
      <c r="C18" s="52">
        <v>45666</v>
      </c>
      <c r="D18" s="131" t="s">
        <v>254</v>
      </c>
      <c r="E18" s="132"/>
      <c r="F18" s="133"/>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0" priority="5">
      <formula>$F1="VALOR INCONSISTENTE"</formula>
    </cfRule>
  </conditionalFormatting>
  <conditionalFormatting sqref="A9:J32">
    <cfRule type="expression" dxfId="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62EF8-386A-4D14-ABB3-7BAC6FCE2C51}">
  <sheetPr codeName="Planilha44">
    <pageSetUpPr fitToPage="1"/>
  </sheetPr>
  <dimension ref="A1:S18"/>
  <sheetViews>
    <sheetView showGridLines="0" zoomScale="80" zoomScaleNormal="80" workbookViewId="0">
      <pane ySplit="2" topLeftCell="A3" activePane="bottomLeft" state="frozen"/>
      <selection pane="bottomLeft" activeCell="A18" sqref="A1:J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174</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60.283333333333331</v>
      </c>
      <c r="B5" s="128">
        <f>IFERROR(MEDIAN(B7:B1048576),0)</f>
        <v>61.744999999999997</v>
      </c>
      <c r="C5" s="128"/>
      <c r="D5" s="128">
        <f>IFERROR(AVERAGEIFS(B7:B1048576,B7:B1048576,"&lt;"&amp;(A5+IFERROR(_xlfn.STDEV.S(B7:B1048576),0)),B7:B1048576,"&gt;"&amp;(A5-IFERROR(_xlfn.STDEV.S(B7:B1048576),0))),0)</f>
        <v>63.629999999999995</v>
      </c>
      <c r="E5" s="128"/>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237</v>
      </c>
      <c r="B9" s="51">
        <v>67.400000000000006</v>
      </c>
      <c r="C9" s="41" t="s">
        <v>215</v>
      </c>
      <c r="D9" s="41" t="s">
        <v>181</v>
      </c>
      <c r="E9" s="42">
        <v>80443427000101</v>
      </c>
      <c r="F9" s="40">
        <v>45307</v>
      </c>
      <c r="G9" s="69" t="s">
        <v>238</v>
      </c>
      <c r="H9" s="41" t="s">
        <v>239</v>
      </c>
      <c r="I9" s="41">
        <v>2024</v>
      </c>
      <c r="J9" s="43" t="s">
        <v>197</v>
      </c>
      <c r="L9" s="38"/>
      <c r="M9" s="30"/>
      <c r="N9" s="30"/>
      <c r="Q9" s="31"/>
      <c r="R9" s="31"/>
      <c r="S9" s="31"/>
    </row>
    <row r="10" spans="1:19" s="29" customFormat="1" ht="52.5" customHeight="1" x14ac:dyDescent="0.3">
      <c r="A10" s="36" t="s">
        <v>237</v>
      </c>
      <c r="B10" s="51">
        <v>64.489999999999995</v>
      </c>
      <c r="C10" s="41" t="s">
        <v>178</v>
      </c>
      <c r="D10" s="41" t="s">
        <v>175</v>
      </c>
      <c r="E10" s="42">
        <v>41174306000141</v>
      </c>
      <c r="F10" s="40">
        <v>45646</v>
      </c>
      <c r="G10" s="69" t="s">
        <v>240</v>
      </c>
      <c r="H10" s="41">
        <v>98</v>
      </c>
      <c r="I10" s="41">
        <v>2024</v>
      </c>
      <c r="J10" s="43" t="s">
        <v>177</v>
      </c>
      <c r="L10" s="38"/>
      <c r="M10" s="30"/>
      <c r="N10" s="30"/>
      <c r="Q10" s="31"/>
      <c r="R10" s="31"/>
      <c r="S10" s="31"/>
    </row>
    <row r="11" spans="1:19" s="29" customFormat="1" ht="52.5" customHeight="1" x14ac:dyDescent="0.3">
      <c r="A11" s="36" t="s">
        <v>237</v>
      </c>
      <c r="B11" s="51">
        <v>70.81</v>
      </c>
      <c r="C11" s="41" t="s">
        <v>178</v>
      </c>
      <c r="D11" s="41" t="s">
        <v>175</v>
      </c>
      <c r="E11" s="42" t="s">
        <v>241</v>
      </c>
      <c r="F11" s="40">
        <v>45443</v>
      </c>
      <c r="G11" s="69" t="s">
        <v>242</v>
      </c>
      <c r="H11" s="41">
        <v>38</v>
      </c>
      <c r="I11" s="41">
        <v>2024</v>
      </c>
      <c r="J11" s="43" t="s">
        <v>243</v>
      </c>
      <c r="L11" s="38"/>
      <c r="M11" s="30"/>
      <c r="N11" s="30"/>
      <c r="Q11" s="31"/>
      <c r="R11" s="31"/>
      <c r="S11" s="31"/>
    </row>
    <row r="12" spans="1:19" s="29" customFormat="1" ht="52.5" customHeight="1" x14ac:dyDescent="0.3">
      <c r="A12" s="36" t="s">
        <v>237</v>
      </c>
      <c r="B12" s="51">
        <v>50</v>
      </c>
      <c r="C12" s="41" t="s">
        <v>178</v>
      </c>
      <c r="D12" s="41" t="s">
        <v>175</v>
      </c>
      <c r="E12" s="42">
        <v>92048982000100</v>
      </c>
      <c r="F12" s="40">
        <v>45345</v>
      </c>
      <c r="G12" s="69" t="s">
        <v>217</v>
      </c>
      <c r="H12" s="41">
        <v>5</v>
      </c>
      <c r="I12" s="41">
        <v>2024</v>
      </c>
      <c r="J12" s="43" t="s">
        <v>176</v>
      </c>
      <c r="L12" s="38"/>
      <c r="M12" s="30"/>
      <c r="N12" s="30"/>
      <c r="Q12" s="31"/>
      <c r="R12" s="31"/>
      <c r="S12" s="31"/>
    </row>
    <row r="13" spans="1:19" s="29" customFormat="1" ht="52.5" customHeight="1" x14ac:dyDescent="0.3">
      <c r="A13" s="36" t="s">
        <v>211</v>
      </c>
      <c r="B13" s="51">
        <v>59</v>
      </c>
      <c r="C13" s="41" t="s">
        <v>190</v>
      </c>
      <c r="D13" s="41" t="s">
        <v>181</v>
      </c>
      <c r="E13" s="42">
        <v>21157133000146</v>
      </c>
      <c r="F13" s="40">
        <v>45503</v>
      </c>
      <c r="G13" s="69" t="s">
        <v>212</v>
      </c>
      <c r="H13" s="41" t="s">
        <v>213</v>
      </c>
      <c r="I13" s="41">
        <v>2024</v>
      </c>
      <c r="J13" s="43" t="s">
        <v>214</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34" t="s">
        <v>46</v>
      </c>
      <c r="F15" s="135"/>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29" t="s">
        <v>49</v>
      </c>
      <c r="E17" s="129"/>
      <c r="F17" s="130"/>
      <c r="G17" s="37"/>
      <c r="H17" s="37"/>
      <c r="I17" s="37"/>
      <c r="J17" s="37"/>
      <c r="L17" s="38"/>
      <c r="M17" s="30"/>
      <c r="N17" s="30"/>
      <c r="Q17" s="31"/>
      <c r="R17" s="31"/>
      <c r="S17" s="31"/>
    </row>
    <row r="18" spans="1:19" s="29" customFormat="1" ht="54" customHeight="1" x14ac:dyDescent="0.3">
      <c r="A18" s="39" t="s">
        <v>253</v>
      </c>
      <c r="B18" s="51">
        <v>50</v>
      </c>
      <c r="C18" s="52">
        <v>45666</v>
      </c>
      <c r="D18" s="131" t="s">
        <v>254</v>
      </c>
      <c r="E18" s="132"/>
      <c r="F18" s="133"/>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7" priority="5">
      <formula>$F1="VALOR INCONSISTENTE"</formula>
    </cfRule>
  </conditionalFormatting>
  <conditionalFormatting sqref="A9:J36">
    <cfRule type="expression" dxfId="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010A8-F501-4B1F-9AAE-EDD6251EB26C}">
  <dimension ref="A1:S18"/>
  <sheetViews>
    <sheetView showGridLines="0" tabSelected="1" zoomScale="80" zoomScaleNormal="80" workbookViewId="0">
      <selection activeCell="J4" sqref="J4"/>
    </sheetView>
  </sheetViews>
  <sheetFormatPr defaultRowHeight="35.1" customHeight="1" x14ac:dyDescent="0.25"/>
  <cols>
    <col min="1" max="1" width="33.570312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21" t="s">
        <v>244</v>
      </c>
      <c r="C1" s="122"/>
      <c r="D1" s="123"/>
      <c r="E1" s="9"/>
      <c r="F1" s="2"/>
      <c r="G1" s="1"/>
      <c r="H1" s="2"/>
      <c r="I1" s="2"/>
      <c r="J1" s="2"/>
      <c r="K1" s="3"/>
      <c r="M1" s="3"/>
      <c r="N1" s="3"/>
    </row>
    <row r="2" spans="1:19" s="26" customFormat="1" ht="27" customHeight="1" x14ac:dyDescent="0.25">
      <c r="A2" s="70" t="s">
        <v>26</v>
      </c>
      <c r="B2" s="124" t="s">
        <v>170</v>
      </c>
      <c r="C2" s="125"/>
      <c r="D2" s="12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27" t="s">
        <v>29</v>
      </c>
      <c r="C4" s="127"/>
      <c r="D4" s="127" t="s">
        <v>30</v>
      </c>
      <c r="E4" s="127"/>
      <c r="F4" s="7"/>
      <c r="H4" s="7"/>
      <c r="I4" s="7"/>
      <c r="J4" s="2"/>
      <c r="Q4" s="5"/>
      <c r="R4" s="5"/>
      <c r="S4" s="5"/>
    </row>
    <row r="5" spans="1:19" ht="25.35" customHeight="1" x14ac:dyDescent="0.25">
      <c r="A5" s="87">
        <f>IFERROR(AVERAGE(B7:B1048576),0)</f>
        <v>67.501666666666665</v>
      </c>
      <c r="B5" s="128">
        <f>IFERROR(MEDIAN(B7:B1048576),0)</f>
        <v>67.5</v>
      </c>
      <c r="C5" s="128"/>
      <c r="D5" s="128">
        <f>IFERROR(AVERAGEIFS(B7:B1048576,B7:B1048576,"&lt;"&amp;(A5+IFERROR(_xlfn.STDEV.S(B7:B1048576),0)),B7:B1048576,"&gt;"&amp;(A5-IFERROR(_xlfn.STDEV.S(B7:B1048576),0))),0)</f>
        <v>68.754999999999995</v>
      </c>
      <c r="E5" s="128"/>
      <c r="I5" s="6"/>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245</v>
      </c>
      <c r="B9" s="51">
        <v>68</v>
      </c>
      <c r="C9" s="41" t="s">
        <v>218</v>
      </c>
      <c r="D9" s="41" t="s">
        <v>184</v>
      </c>
      <c r="E9" s="42">
        <v>10902331000170</v>
      </c>
      <c r="F9" s="40">
        <v>45397</v>
      </c>
      <c r="G9" s="69" t="s">
        <v>246</v>
      </c>
      <c r="H9" s="41">
        <v>12</v>
      </c>
      <c r="I9" s="41">
        <v>2024</v>
      </c>
      <c r="J9" s="43" t="s">
        <v>185</v>
      </c>
      <c r="L9" s="38"/>
      <c r="M9" s="30"/>
      <c r="N9" s="30"/>
      <c r="Q9" s="31"/>
      <c r="R9" s="31"/>
      <c r="S9" s="31"/>
    </row>
    <row r="10" spans="1:19" s="29" customFormat="1" ht="52.5" customHeight="1" x14ac:dyDescent="0.3">
      <c r="A10" s="36" t="s">
        <v>247</v>
      </c>
      <c r="B10" s="51">
        <v>67</v>
      </c>
      <c r="C10" s="41" t="s">
        <v>178</v>
      </c>
      <c r="D10" s="41" t="s">
        <v>175</v>
      </c>
      <c r="E10" s="42">
        <v>41467748000186</v>
      </c>
      <c r="F10" s="40">
        <v>45504</v>
      </c>
      <c r="G10" s="69" t="s">
        <v>248</v>
      </c>
      <c r="H10" s="41">
        <v>5</v>
      </c>
      <c r="I10" s="41">
        <v>2024</v>
      </c>
      <c r="J10" s="43" t="s">
        <v>179</v>
      </c>
      <c r="L10" s="38"/>
      <c r="M10" s="30"/>
      <c r="N10" s="30"/>
      <c r="Q10" s="31"/>
      <c r="R10" s="31"/>
      <c r="S10" s="31"/>
    </row>
    <row r="11" spans="1:19" s="29" customFormat="1" ht="52.5" customHeight="1" x14ac:dyDescent="0.3">
      <c r="A11" s="36" t="s">
        <v>247</v>
      </c>
      <c r="B11" s="51">
        <v>76.39</v>
      </c>
      <c r="C11" s="41" t="s">
        <v>215</v>
      </c>
      <c r="D11" s="41" t="s">
        <v>181</v>
      </c>
      <c r="E11" s="42">
        <v>80443427000101</v>
      </c>
      <c r="F11" s="40">
        <v>45307</v>
      </c>
      <c r="G11" s="69" t="s">
        <v>238</v>
      </c>
      <c r="H11" s="41" t="s">
        <v>239</v>
      </c>
      <c r="I11" s="41">
        <v>2024</v>
      </c>
      <c r="J11" s="43" t="s">
        <v>197</v>
      </c>
      <c r="L11" s="38"/>
      <c r="M11" s="30"/>
      <c r="N11" s="30"/>
      <c r="Q11" s="31"/>
      <c r="R11" s="31"/>
      <c r="S11" s="31"/>
    </row>
    <row r="12" spans="1:19" s="29" customFormat="1" ht="52.5" customHeight="1" x14ac:dyDescent="0.3">
      <c r="A12" s="36" t="s">
        <v>249</v>
      </c>
      <c r="B12" s="51">
        <v>63.63</v>
      </c>
      <c r="C12" s="41" t="s">
        <v>218</v>
      </c>
      <c r="D12" s="41" t="s">
        <v>184</v>
      </c>
      <c r="E12" s="42">
        <v>7453901000188</v>
      </c>
      <c r="F12" s="40">
        <v>45391</v>
      </c>
      <c r="G12" s="69" t="s">
        <v>229</v>
      </c>
      <c r="H12" s="41">
        <v>14</v>
      </c>
      <c r="I12" s="41">
        <v>2024</v>
      </c>
      <c r="J12" s="43" t="s">
        <v>185</v>
      </c>
      <c r="L12" s="38"/>
      <c r="M12" s="30"/>
      <c r="N12" s="30"/>
      <c r="Q12" s="31"/>
      <c r="R12" s="31"/>
      <c r="S12" s="31"/>
    </row>
    <row r="13" spans="1:19" s="29" customFormat="1" ht="52.5" customHeight="1" x14ac:dyDescent="0.3">
      <c r="A13" s="36" t="s">
        <v>250</v>
      </c>
      <c r="B13" s="51">
        <v>79.989999999999995</v>
      </c>
      <c r="C13" s="41" t="s">
        <v>180</v>
      </c>
      <c r="D13" s="41" t="s">
        <v>181</v>
      </c>
      <c r="E13" s="42">
        <v>10327089000159</v>
      </c>
      <c r="F13" s="40">
        <v>45583</v>
      </c>
      <c r="G13" s="69" t="s">
        <v>222</v>
      </c>
      <c r="H13" s="41" t="s">
        <v>223</v>
      </c>
      <c r="I13" s="41">
        <v>2024</v>
      </c>
      <c r="J13" s="43" t="s">
        <v>182</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34" t="s">
        <v>46</v>
      </c>
      <c r="F15" s="135"/>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38" t="s">
        <v>49</v>
      </c>
      <c r="E17" s="129"/>
      <c r="F17" s="130"/>
      <c r="G17" s="37"/>
      <c r="H17" s="37"/>
      <c r="I17" s="37"/>
      <c r="J17" s="37"/>
      <c r="L17" s="38"/>
      <c r="M17" s="30"/>
      <c r="N17" s="30"/>
      <c r="Q17" s="31"/>
      <c r="R17" s="31"/>
      <c r="S17" s="31"/>
    </row>
    <row r="18" spans="1:19" s="29" customFormat="1" ht="54" customHeight="1" x14ac:dyDescent="0.3">
      <c r="A18" s="39" t="s">
        <v>253</v>
      </c>
      <c r="B18" s="51">
        <v>50</v>
      </c>
      <c r="C18" s="52">
        <v>45666</v>
      </c>
      <c r="D18" s="131" t="s">
        <v>254</v>
      </c>
      <c r="E18" s="132"/>
      <c r="F18" s="133"/>
      <c r="G18" s="37"/>
      <c r="H18" s="37"/>
      <c r="I18" s="37"/>
      <c r="J18" s="37"/>
      <c r="L18" s="38"/>
      <c r="M18" s="30"/>
      <c r="N18" s="30"/>
      <c r="Q18" s="31"/>
      <c r="R18" s="31"/>
      <c r="S18" s="31"/>
    </row>
  </sheetData>
  <mergeCells count="9">
    <mergeCell ref="E15:F15"/>
    <mergeCell ref="D17:F17"/>
    <mergeCell ref="D18:F18"/>
    <mergeCell ref="B1:D1"/>
    <mergeCell ref="B2:D2"/>
    <mergeCell ref="B4:C4"/>
    <mergeCell ref="D4:E4"/>
    <mergeCell ref="B5:C5"/>
    <mergeCell ref="D5:E5"/>
  </mergeCells>
  <conditionalFormatting sqref="F1:F3 F8">
    <cfRule type="expression" dxfId="4" priority="5">
      <formula>$F1="VALOR INCONSISTENTE"</formula>
    </cfRule>
  </conditionalFormatting>
  <conditionalFormatting sqref="A14:J36">
    <cfRule type="expression" dxfId="3" priority="4">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2" priority="3">
      <formula>$F4="VALOR INCONSISTENTE"</formula>
    </cfRule>
  </conditionalFormatting>
  <conditionalFormatting sqref="F9:F13">
    <cfRule type="expression" dxfId="1" priority="2">
      <formula>$F9="VALOR INCONSISTENTE"</formula>
    </cfRule>
  </conditionalFormatting>
  <conditionalFormatting sqref="A9:J13">
    <cfRule type="expression" dxfId="0"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pageMargins left="0.511811024" right="0.511811024" top="0.78740157499999996" bottom="0.78740157499999996" header="0.31496062000000002" footer="0.31496062000000002"/>
  <pageSetup paperSize="9" orientation="landscape"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8</vt:i4>
      </vt:variant>
    </vt:vector>
  </HeadingPairs>
  <TitlesOfParts>
    <vt:vector size="17" baseType="lpstr">
      <vt:lpstr>FORNECEDOR</vt:lpstr>
      <vt:lpstr>RESUMO</vt:lpstr>
      <vt:lpstr>MODELO</vt:lpstr>
      <vt:lpstr>1</vt:lpstr>
      <vt:lpstr>2</vt:lpstr>
      <vt:lpstr>3</vt:lpstr>
      <vt:lpstr>4</vt:lpstr>
      <vt:lpstr>5</vt:lpstr>
      <vt:lpstr>6</vt:lpstr>
      <vt:lpstr>RESUMO!Area_de_impressao</vt:lpstr>
      <vt:lpstr>'1'!Titulos_de_impressao</vt:lpstr>
      <vt:lpstr>'2'!Titulos_de_impressao</vt:lpstr>
      <vt:lpstr>'3'!Titulos_de_impressao</vt:lpstr>
      <vt:lpstr>'4'!Titulos_de_impressao</vt:lpstr>
      <vt:lpstr>'5'!Titulos_de_impressao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cp:lastPrinted>2025-01-15T18:33:56Z</cp:lastPrinted>
  <dcterms:created xsi:type="dcterms:W3CDTF">2023-09-15T20:00:22Z</dcterms:created>
  <dcterms:modified xsi:type="dcterms:W3CDTF">2025-01-20T18:39:07Z</dcterms:modified>
  <cp:category/>
  <cp:contentStatus/>
</cp:coreProperties>
</file>