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899C9086-67A9-5B14-2C2D-5A8001700F7D}"/>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02 - 2025 - MATERIAL GRÁFICO\"/>
    </mc:Choice>
  </mc:AlternateContent>
  <xr:revisionPtr revIDLastSave="0" documentId="13_ncr:1_{0AFB7CF1-7B79-447B-AB25-8F86704784F6}" xr6:coauthVersionLast="47" xr6:coauthVersionMax="47" xr10:uidLastSave="{00000000-0000-0000-0000-000000000000}"/>
  <bookViews>
    <workbookView xWindow="-120" yWindow="-120" windowWidth="24240" windowHeight="13140" tabRatio="742" firstSheet="1" activeTab="11"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GPT cache" sheetId="6" state="veryHidden" r:id="rId15"/>
  </sheets>
  <definedNames>
    <definedName name="_FilterDatabase" localSheetId="3" hidden="1">'1'!$A$8:$F$8</definedName>
    <definedName name="_FilterDatabase" localSheetId="12" hidden="1">'10'!$A$8:$E$8</definedName>
    <definedName name="_FilterDatabase" localSheetId="13" hidden="1">'11'!$A$8:$E$8</definedName>
    <definedName name="_FilterDatabase" localSheetId="4" hidden="1">'2'!$A$8:$F$8</definedName>
    <definedName name="_FilterDatabase" localSheetId="5" hidden="1">'3'!$A$8:$F$8</definedName>
    <definedName name="_FilterDatabase" localSheetId="6" hidden="1">'4'!$A$8:$F$8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'8'!$A$8:$F$8</definedName>
    <definedName name="_FilterDatabase" localSheetId="11" hidden="1">'9'!$A$8:$F$8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3">'11'!$1:$6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 i="23" l="1"/>
  <c r="C10" i="23"/>
  <c r="B5" i="23"/>
  <c r="A5" i="23"/>
  <c r="E5" i="23" s="1"/>
  <c r="B5" i="22"/>
  <c r="A5" i="22"/>
  <c r="E5" i="22" s="1"/>
  <c r="B5" i="18"/>
  <c r="A5" i="18"/>
  <c r="E5" i="18" s="1"/>
  <c r="E5" i="17"/>
  <c r="B5" i="17"/>
  <c r="A5" i="17"/>
  <c r="E5" i="16"/>
  <c r="B5" i="16"/>
  <c r="A5" i="16"/>
  <c r="E5" i="15"/>
  <c r="A5" i="15"/>
  <c r="C9" i="16"/>
  <c r="C10" i="16"/>
  <c r="C11" i="16"/>
  <c r="C13" i="16"/>
  <c r="C9" i="18"/>
  <c r="C11" i="18"/>
  <c r="C10" i="18"/>
  <c r="C9" i="17"/>
  <c r="C12" i="16"/>
  <c r="C9" i="23"/>
  <c r="C11" i="22"/>
  <c r="C10" i="22"/>
  <c r="C13" i="18"/>
  <c r="C12" i="17" l="1"/>
  <c r="C11" i="17"/>
  <c r="C10" i="17"/>
  <c r="B5" i="15"/>
  <c r="C14" i="15"/>
  <c r="C11" i="15"/>
  <c r="C10" i="15"/>
  <c r="C9" i="15"/>
  <c r="B5" i="25"/>
  <c r="A5" i="25"/>
  <c r="D5" i="25" s="1"/>
  <c r="B5" i="24"/>
  <c r="A5" i="24"/>
  <c r="D5" i="24" s="1"/>
  <c r="B5" i="21"/>
  <c r="A5" i="21"/>
  <c r="D5" i="21" s="1"/>
  <c r="B5" i="20"/>
  <c r="A5" i="20"/>
  <c r="D5" i="20" s="1"/>
  <c r="B5" i="19"/>
  <c r="A5" i="19"/>
  <c r="D5" i="19"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5" i="2" a="1"/>
  <c r="E14" i="2" a="1"/>
  <c r="E14" i="2" l="1"/>
  <c r="E15" i="2"/>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<sst xmlns="http://schemas.openxmlformats.org/spreadsheetml/2006/main" count="813" uniqueCount="281">
  <si>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</si>
  <si>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</si>
  <si>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</si>
  <si>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</si>
  <si>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</si>
  <si>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</si>
  <si>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</si>
  <si>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</si>
  <si>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</si>
  <si>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</si>
  <si>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</si>
  <si>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</si>
  <si>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</si>
  <si>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</si>
  <si>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</si>
  <si>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</si>
  <si>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</si>
  <si>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</si>
  <si>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</si>
  <si>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</si>
  <si>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</si>
  <si>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</si>
  <si>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</si>
  <si>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</si>
  <si>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</si>
  <si>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</si>
  <si>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</si>
  <si>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</si>
  <si>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</si>
  <si>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</si>
  <si>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</si>
  <si>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</si>
  <si>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</si>
  <si>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</si>
  <si>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</si>
  <si>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</si>
  <si>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</si>
  <si>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</si>
  <si>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</si>
  <si>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</si>
  <si>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</si>
  <si>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</si>
  <si>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</si>
  <si>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</si>
  <si>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</si>
  <si>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</si>
  <si>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</si>
  <si>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</si>
  <si>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</si>
  <si>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</si>
  <si>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</si>
  <si>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</si>
  <si>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</si>
  <si>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</si>
  <si>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</si>
  <si>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</si>
  <si>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</si>
  <si>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</si>
  <si>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</si>
  <si>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</si>
  <si>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</si>
  <si>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</si>
  <si>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</si>
  <si>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</si>
  <si>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</si>
  <si>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</si>
  <si>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</si>
  <si>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</si>
  <si>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</si>
  <si>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</si>
  <si>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</si>
  <si>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</si>
  <si>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</si>
  <si>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</si>
  <si>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</si>
  <si>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</si>
  <si>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</si>
  <si>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</si>
  <si>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</si>
  <si>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</si>
  <si>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</si>
  <si>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</si>
  <si>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</si>
  <si>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</si>
  <si>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</si>
  <si>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</si>
  <si>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</si>
  <si>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</si>
  <si>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</si>
  <si>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</si>
  <si>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</si>
  <si>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</si>
  <si>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</si>
  <si>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</si>
  <si>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</si>
  <si>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</si>
  <si>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</si>
  <si>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</si>
  <si>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</si>
  <si>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</si>
  <si>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</si>
  <si>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</si>
  <si>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</si>
  <si>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</si>
  <si>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</si>
  <si>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</si>
  <si>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</si>
  <si>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</si>
  <si>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</si>
  <si>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</si>
  <si>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</si>
  <si>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</si>
  <si>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</si>
  <si>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</si>
  <si>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</si>
  <si>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</si>
  <si>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</si>
  <si>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</si>
  <si>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</si>
  <si>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</si>
  <si>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</si>
  <si>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</si>
  <si>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</si>
  <si>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</si>
  <si>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</si>
  <si>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</si>
  <si>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</si>
  <si>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</si>
  <si>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</si>
  <si>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</si>
  <si>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</si>
  <si>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</si>
  <si>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</si>
  <si>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</si>
  <si>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</si>
  <si>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</si>
  <si>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</si>
  <si>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</si>
  <si>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</si>
  <si>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</si>
  <si>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</si>
  <si>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</si>
  <si>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</si>
  <si>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</si>
  <si>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</si>
  <si>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</si>
  <si>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</si>
  <si>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</si>
  <si>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</si>
  <si>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</si>
  <si>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</si>
  <si>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</si>
  <si>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</si>
  <si>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</si>
  <si>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</si>
  <si>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</si>
  <si>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</si>
  <si>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</si>
  <si>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</si>
  <si>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</si>
  <si>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</si>
  <si>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</si>
  <si>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</si>
  <si>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</si>
  <si>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</si>
  <si>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</si>
  <si>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</si>
  <si>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</si>
  <si>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1</t>
  </si>
  <si>
    <t>Receituário controle especial autocopiativo, 14x21 cm</t>
  </si>
  <si>
    <t>UND</t>
  </si>
  <si>
    <t>Receituário simples, 14x21cm</t>
  </si>
  <si>
    <t>Atestado médico, 14x21cm</t>
  </si>
  <si>
    <t>Requisição de exames, 14x21cm</t>
  </si>
  <si>
    <t>Controle de visitas - Adesivo, 10x10cm</t>
  </si>
  <si>
    <t>Controle de natalidade, 10x14cm</t>
  </si>
  <si>
    <t>Carteirinha de medicação, 14x21cm</t>
  </si>
  <si>
    <t>Receituário B, 9,5x21cm</t>
  </si>
  <si>
    <t>Bloco de autorização de exames autocopiativo, 10x14cm</t>
  </si>
  <si>
    <t>Caderno/ Agenda capa dura - tamanho 30x21 cm - Saúde</t>
  </si>
  <si>
    <t>Caderno/ Agenda capa dura - tamanho 30x21 cm - Educação</t>
  </si>
  <si>
    <t>BL</t>
  </si>
  <si>
    <t>LICITACON - TCE/RS</t>
  </si>
  <si>
    <t>PCE</t>
  </si>
  <si>
    <t>UN</t>
  </si>
  <si>
    <t>17.417.852/0001-81</t>
  </si>
  <si>
    <t>PM DE ERECHIM</t>
  </si>
  <si>
    <t>RECEITUÁRIO CONTROLE ESPECIAL, SENDO:- BLOCO COM 50 FOLHAS (25 RECEITAS EM 2 VIAS);-ACOMPANHA PAPEL CARBONO;-DIMENSÕES: 14,5 CM X 20,5 CM;-PAPEL: OFF SET;-GRAMATURA: 90;-ACOMPANHA CARBONO;</t>
  </si>
  <si>
    <t>05.730.208/0001-80</t>
  </si>
  <si>
    <t>PM DE SEDE NOVA</t>
  </si>
  <si>
    <t>PCP</t>
  </si>
  <si>
    <t>Outras Unidades e Medidas</t>
  </si>
  <si>
    <t>TCE - PARANÁ</t>
  </si>
  <si>
    <t>Pregão</t>
  </si>
  <si>
    <t>TCE - SANTA CATARINA</t>
  </si>
  <si>
    <t>Pregão Presencial</t>
  </si>
  <si>
    <t>Pregão Eletrônico</t>
  </si>
  <si>
    <t>RECEITUÁRIO CONTROLE ESPECIAL, BLOCOS EM DUAS VIAS AUTOCOPIATIVO, PAPEL SULFITE 90GR, 4X0, MEDIDAS DE 21X16CM. BLOCOS COM 50 UNIDADES.</t>
  </si>
  <si>
    <t>bloco</t>
  </si>
  <si>
    <t>32.380.252/0001-80</t>
  </si>
  <si>
    <t>Prefeitura Municipal de Marema</t>
  </si>
  <si>
    <t>PE9/2024</t>
  </si>
  <si>
    <t>RECEITUÁRIO MÉDICO SIMPLES, SENDO: -BLOCO COM 50 RECEITAS INDIVIDUAIS;-PAPEL SULFITE 75G;- DIMENSÕES 15,5CMX21CM;</t>
  </si>
  <si>
    <t>14.481.040/0001-07</t>
  </si>
  <si>
    <t>26.769.011/0001-24</t>
  </si>
  <si>
    <t>73.068.702/0001-80</t>
  </si>
  <si>
    <t>Unidade</t>
  </si>
  <si>
    <t>Processo Dispensa</t>
  </si>
  <si>
    <t>CARTÃO DE CONTROLE DE HIPERDIA / NATALIDADE / PUERICULTURA / PRESSÃO ARTERIAL / MED. CONTÍNUO (F/18 - SULF. 180G)</t>
  </si>
  <si>
    <t>MUNICÍPIO DE GRANDES RIOS</t>
  </si>
  <si>
    <t>Prefeitura Municipal de São Miguel da Boa Vista</t>
  </si>
  <si>
    <t>BLOCO RECEITUÁRIO TIPO B AZUL, COM CANHOTO 21 X 9,5CM BLOCO COM 100 FOLHAS, 75 gr</t>
  </si>
  <si>
    <t>PM DE INDEPENDÊNCIA</t>
  </si>
  <si>
    <t>RECEITUÁRIO MÉDICO CONTROLADO MODELO B RECEITUÁRIO CONTROLADO MODELO B, MEDIDAS 9 CM X20 CM, COM 100 FOLHAS, CONFORME MODELO DO ANEXO IV.</t>
  </si>
  <si>
    <t>PM DE SANTO CRISTO</t>
  </si>
  <si>
    <t>TALÃO RECEITUÁRIO  DE CONTROLE ESPECIAL AZUL B ; TAMANHO: 9,5 X 26 CM. 50 FOLHAS POR TALÃO.</t>
  </si>
  <si>
    <t>85.351.385/0001-94</t>
  </si>
  <si>
    <t>PR130/2024</t>
  </si>
  <si>
    <t>Bloco Laudo Solicitação/Autorização - Procedimento, em duas vias brancas, papel autocopiativo, bloco com 50 jogos e 100 folhas, tamanho 29,7 x 19,5cm, 1x0 cores. Fotolito fornecido pela gráfica.</t>
  </si>
  <si>
    <t>13/01/25 11:38</t>
  </si>
  <si>
    <t>Amazon.com.br - Seller</t>
  </si>
  <si>
    <t>https://www.google.com/url?url=https://www.amazon.com.br/Receitu%25C3%25A1rio-Controle-Especial-Personalizado-autocopiativo/dp/B0BZW8LPVF%3Fsource%3Dps-sl-shoppingads-lpcontext%26ref_%3Dfplfs%26psc%3D1%26smid%3DA2F1HIW81PLLDA&amp;rct=j&amp;q=&amp;esrc=s&amp;opi=95576897&amp;sa=U&amp;ved=0ahUKEwiQkNGk9vKKAxVpELkGHWp4Ls8QguUECIMG&amp;usg=AOvVaw0WCllHeBbipbLm64yXH430</t>
  </si>
  <si>
    <t>Mercado Livre</t>
  </si>
  <si>
    <t>FORNECEDOR LOCAL CADASTRADO</t>
  </si>
  <si>
    <t>13/01/25 11:40</t>
  </si>
  <si>
    <t>09.279.344/0001-56 (Otimiza Indústria Fráfica)</t>
  </si>
  <si>
    <t>11.952.433/0001-63 (Siga Gráfica)</t>
  </si>
  <si>
    <t>MUNICÍPIO DE SANTA FÉ</t>
  </si>
  <si>
    <t>None</t>
  </si>
  <si>
    <t>Receituário Controle Especial Personalizado - Autocopiativo  14x20cm 100folhas</t>
  </si>
  <si>
    <t>VALOR DE 1 FOLHA</t>
  </si>
  <si>
    <t>Receituário controle especial â 1Âª via em papel autocopiativo branco 56g e 2Âª via papel autocopiativo rosa- tamanho 15x21 cm bloco com 50 folhas.</t>
  </si>
  <si>
    <t>BLOCO DE ATESTADO MÉDICO 15X20CM, COM 100 FOLHAS</t>
  </si>
  <si>
    <t>MUNICIPIO DE NOSSA SENHORA DAS GRACAS</t>
  </si>
  <si>
    <t>ATESTADO MÉDICO (FORMATO 15CMX21CM, 4X0 CORES ESCALA CMYK PAPEL OFFSET 90 GRAMAS REFILE SIMPLES, BLOCO COM 50 FOLHAS.</t>
  </si>
  <si>
    <t>CONSORCIO INTERMUNICIPAL DE SAUDE COMUNIDADE DOS MUNIC DA REGIÃO DE CAMPO MOURÃO</t>
  </si>
  <si>
    <t>BLOCOS DE RECEITUÁRIO PARA ATESTADO MÉDICO, DADOS IMPRESSOS A SEREM DEFINIDOS PELO MUNICÍPIO, FMS (PADRÃO DO MUNICÍPIO) IMPRESSÃO COLORIDA, TAMANHO 17X21CM , COM 100 FOLHAS CADA BLOCO.</t>
  </si>
  <si>
    <t>PRD</t>
  </si>
  <si>
    <t>BLOCO DE REQUISIÇÃO DE EXAMES 20,7X15CM. CARACTERÍSTICAS: UMA VIA, 50 FOLHAS, CONTENDO NUMERAÇÃO CONTINUA (SEQUÊNCIA NUMÉRICA FORNECIDA PELA REQUISITANTE), COM CAPA NA FRENTE E NO VERSO DO BLOCO. O PRODUTO DEVE SER ENTREGUE DEVIDAMENTE COLADO, SEM APRESENTAR SUJIDADES, RASGOS, UMIDADE OU QUAISQUER DANIFICAÇÕES. A EMPRESA VENCEDORA FICARÁ RESPONSÁVEL PELA CRIAÇÃO DA ARTE.</t>
  </si>
  <si>
    <t>Fundo Municipal de Saúde de Lages</t>
  </si>
  <si>
    <t>PE93/2024</t>
  </si>
  <si>
    <t>JOGOS DE SOLICITAÇÃO DE EXAMES - SULFITE 56G, BLOCO100X1, FRENTE, 1 COR (AZUL), TAM 15X20CM</t>
  </si>
  <si>
    <t>ASSOCIAÇÃO INTERMUNICIPAL DE SAUDE DO CENTRO OESTE DO PARANÁ</t>
  </si>
  <si>
    <t>Carteira de Medicação Controlada</t>
  </si>
  <si>
    <t>PM DE CONSTANTINA</t>
  </si>
  <si>
    <t>AGENDA CAPA DURA BRILHO 21X30, 4X0, WIRE MIOLO PADRÃO, 365 DIAS 1X0</t>
  </si>
  <si>
    <t>PM DE ERNESTINA</t>
  </si>
  <si>
    <t>AGENDA CAPA DURA, CAPA PERSONALIZADA, TAMANHO 20 X 27 CM, ESPIRAL, UM DIA POR PÁGINA, COM HORÁRIO A CADAS 30 MIN. (ARTE ESPECIFICA DA SECRETARIA DEVENDO SER APROVADA PELA MESMA ANTES DA IMPRESSÃO)</t>
  </si>
  <si>
    <t>PM DE AJURICABA</t>
  </si>
  <si>
    <t>Caderno 320 Cd Mais Tilibra 139335 27 cm x 23.35 cm</t>
  </si>
  <si>
    <t>https://produto.mercadolivre.com.br/MLB-4340583248-caderno-320-cd-mais-tilibra-139335-_JM#polycard_client=search-nordic&amp;position=9&amp;search_layout=grid&amp;type=item&amp;tracking_id=72f95da4-3bce-469f-afbe-7acf15d635a2</t>
  </si>
  <si>
    <t>RECEITUÁRIO SIMPLES - BLOCO COM 100 FOLHAS - 15X21CM - PAPEL JORNAL.</t>
  </si>
  <si>
    <t>MUNICÍPIO DE MAMBORÊ</t>
  </si>
  <si>
    <t>RECEITUÁRIO SIMPLES BRANCO TIMBRADO BLOCO 100 UNIDADES 145mm X 210mm</t>
  </si>
  <si>
    <t>MUNICÍPIO DE JAPIRA</t>
  </si>
  <si>
    <t>RECEITUÁRIO SIMPLES, TAMANHO DE 15CM X 21CM, 50 FLS X 1 VIA</t>
  </si>
  <si>
    <t>BC</t>
  </si>
  <si>
    <t>Fundo Municipal de Saúde de Quilombo</t>
  </si>
  <si>
    <t>DL17/2024</t>
  </si>
  <si>
    <t>Dispensa de Licitação</t>
  </si>
  <si>
    <t>Receituário Simples Bloco com 50 folhas, 15X21 cor branco, com logotipo do município.</t>
  </si>
  <si>
    <t>PM DE ENCRUZILHADA DO SUL</t>
  </si>
  <si>
    <t>ATESTADO MÉDICO Bloco Atestado médico 1 x 50 com timbre; 150 x 210 mm; offset 75 gr; impressão em verde</t>
  </si>
  <si>
    <t>CODECA - CIA. DE DESENV. DE CAXIAS DO SUL</t>
  </si>
  <si>
    <t>REQUISIÇÃO/RESULTADO DE EXAMES EM PAPEL BRANCO 15X21CM - BLOCO DE 100 FOLHAS</t>
  </si>
  <si>
    <t>PM DE MOSTARDAS</t>
  </si>
  <si>
    <t>REQUISIÇÃO DE EXAMES PATOLÓGICOS 21 X 30 CM BLOCO COM 50 FOLHAS, 63 gr</t>
  </si>
  <si>
    <t>REQUISIÇÃO DE EXAMES, BLOCO 50 X 1, TAMANHO 15 X 21CM.</t>
  </si>
  <si>
    <t>BLC</t>
  </si>
  <si>
    <t>Prefeitura Municipal de Monte Carlo</t>
  </si>
  <si>
    <t>PE26/2024</t>
  </si>
  <si>
    <t>Adesivo 10x10cm, vinil, 4x0</t>
  </si>
  <si>
    <t>MUNICÍPIO DE PALMEIRA</t>
  </si>
  <si>
    <t>ADESIVO BRANCO 10X10CM PARA MARCAÇÃO</t>
  </si>
  <si>
    <t>Prefeitura Municipal de Faxinal dos Guedes</t>
  </si>
  <si>
    <t>PE146/2024</t>
  </si>
  <si>
    <t>CARTÃO DE MEDICAÇÃO PERSONALIZADO, PAPEL CARTÃO UMA DOBRA, 8X21CM</t>
  </si>
  <si>
    <t>REQUISIÇÃO/RESULTADO DE EXAMES, 02 VIAS, AUTOCOPIATIVO, BLOCO COM 50 JOGOS, MEDINDO APROXIMADAMENTE 21CMX16CM, CONFORME MODELO ANEXO.</t>
  </si>
  <si>
    <t>PM DE NOVA BASSANO</t>
  </si>
  <si>
    <t>Bloco de requisição de fornecimento de exames e consultas auto copiativo em duas vias, sequencial, tamanho 15x10cm com 50 folhas</t>
  </si>
  <si>
    <t>MUNICÍPIO DE RESERVA DO IGUAÇU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</si>
</sst>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0">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165" fontId="2" fillId="0" borderId="1" xfId="0" quotePrefix="1" applyNumberFormat="1" applyFont="1" applyBorder="1" applyAlignment="1">
      <alignment horizontal="left"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4" fillId="0" borderId="21" xfId="46" applyNumberFormat="1" applyBorder="1" applyAlignment="1">
      <alignment horizontal="left" vertical="top"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141">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989BE0B6-1F5A-441F-BF63-F1B7D29A825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4688044E-8443-4D3A-8D9C-175F1CE39AD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17D8305-0694-4A58-9AD4-D2642BE6A87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B8112804-AFA4-4330-A043-EEC419BB800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FF9ED64D-1523-416C-B175-124C58C1F03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06EE677-8D7A-42FF-BCFA-9E2A155B901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21514ABB-6C13-4CAA-A407-97C2564E12D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E60CA544-93C1-42EB-A489-F9EFE8BC64C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7A5C1D3-5F73-4324-95A0-B97D8B95728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51323958-E09E-4312-807B-B91CF93C424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65685436-FEFA-460C-9374-3D3BA942665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701546F-BF7C-43B3-8E04-A5DA49AF240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E0EDA26-23DC-4C04-98A3-E1030BF69E1F}"/>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C5B158E-7133-4713-AF68-E9455FA9B5C5}"/>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E7A487F-30D0-49A6-8D5F-E41A92CA358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713303B-D45A-41DD-A5C2-62C51F0659A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CC1F913-C7D6-46B9-B6EA-C99382588314}"/>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E7B68A9-6621-469C-8EF9-9F87D6EBB53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DB5BDB6-277E-405F-BC50-C551479B3D6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8CBF028-0283-4276-85AE-7F4E7FDC123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9A2E328-4842-4327-9CAD-B8B5EA3853E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1E308356-93FD-4D5C-8085-4CA514050DA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94A60D1B-9FA9-4A5B-9AC1-1BDD18D73E5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10DE0AC-4DC3-48E4-8FCC-BA5BED89545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544E7517-5376-4107-8997-85F08E8FDC4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E038CAC7-A8FD-4859-925E-F8C3712D99C5}"/>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2C24A81-027A-4932-916A-04899A944C4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478D277-19F6-406F-A9CB-B1B860346E3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64039B6-B36E-43AA-ACAE-99A5A7889DE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A2348C8-8101-492A-8236-34C684C3852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B4969B4-FA0F-4265-B787-22945FFE00B6}"/>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BFD31E5-657C-4BCF-B8A3-FD6A2E466A4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58BB093-93A6-4DC2-98ED-C9036A6C547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google.com/url?url=https://www.amazon.com.br/Receitu%25C3%25A1rio-Controle-Especial-Personalizado-autocopiativo/dp/B0BZW8LPVF%3Fsource%3Dps-sl-shoppingads-lpcontext%26ref_%3Dfplfs%26psc%3D1%26smid%3DA2F1HIW81PLLDA&amp;rct=j&amp;q=&amp;esrc=s&amp;opi=95576897&amp;sa=U&amp;ved=0ahUKEwiQkNGk9vKKAxVpELkGHWp4Ls8QguUECIMG&amp;usg=AOvVaw0WCllHeBbipbLm64yXH43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produto.mercadolivre.com.br/MLB-4340583248-caderno-320-cd-mais-tilibra-139335-_JM"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produto.mercadolivre.com.br/MLB-4340583248-caderno-320-cd-mais-tilibra-139335-_J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855468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03" t="s">
        <v>0</v>
      </c>
      <c r="B1" s="103" t="s">
        <v>1</v>
      </c>
      <c r="C1" s="103" t="s">
        <v>2</v>
      </c>
      <c r="D1" s="103" t="s">
        <v>3</v>
      </c>
      <c r="E1" s="101" t="s">
        <v>4</v>
      </c>
      <c r="F1" s="95" t="s">
        <v>5</v>
      </c>
      <c r="G1" s="96"/>
      <c r="H1" s="97"/>
      <c r="I1" s="98" t="s">
        <v>6</v>
      </c>
      <c r="J1" s="99"/>
      <c r="K1" s="100"/>
      <c r="L1" s="104" t="s">
        <v>7</v>
      </c>
      <c r="M1" s="105"/>
      <c r="N1" s="106"/>
      <c r="O1" s="107" t="s">
        <v>8</v>
      </c>
      <c r="P1" s="108"/>
      <c r="Q1" s="109"/>
      <c r="R1" s="110" t="s">
        <v>9</v>
      </c>
      <c r="S1" s="111"/>
      <c r="T1" s="112"/>
      <c r="U1" s="113" t="s">
        <v>10</v>
      </c>
      <c r="V1" s="114"/>
      <c r="W1" s="115"/>
      <c r="X1" s="116" t="s">
        <v>11</v>
      </c>
      <c r="Y1" s="117"/>
      <c r="Z1" s="118"/>
    </row>
    <row r="2" spans="1:26" s="1" customFormat="1" ht="18" customHeight="1" x14ac:dyDescent="0.25">
      <c r="A2" s="103"/>
      <c r="B2" s="103"/>
      <c r="C2" s="103"/>
      <c r="D2" s="103"/>
      <c r="E2" s="102"/>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140" priority="2">
      <formula>$D3&lt;&gt;""</formula>
    </cfRule>
  </conditionalFormatting>
  <conditionalFormatting sqref="E3:E1048576">
    <cfRule type="expression" dxfId="139"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workbookViewId="0">
      <pane ySplit="2" topLeftCell="A3" activePane="bottomLeft" state="frozen"/>
      <selection activeCell="C9" sqref="C9"/>
      <selection pane="bottomLeft" activeCell="B4" sqref="B4"/>
    </sheetView>
  </sheetViews>
  <sheetFormatPr defaultColWidth="9.140625" defaultRowHeight="63" customHeight="1" x14ac:dyDescent="0.25"/>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140625" style="61" customWidth="1"/>
    <col min="8" max="8" width="15.85546875" style="61" hidden="1" customWidth="1"/>
    <col min="9" max="9" width="13.85546875" style="61" customWidth="1"/>
    <col min="10" max="10" width="9.140625" style="61"/>
    <col min="11" max="11" width="17.140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50</v>
      </c>
      <c r="B1" s="120"/>
      <c r="C1" s="120"/>
      <c r="D1" s="120"/>
      <c r="E1" s="121"/>
      <c r="L1" t="s">
        <v>51</v>
      </c>
    </row>
    <row r="2" spans="1:12" s="3" customFormat="1" ht="33" x14ac:dyDescent="0.25">
      <c r="A2" s="48" t="s">
        <v>52</v>
      </c>
      <c r="B2" s="49" t="s">
        <v>53</v>
      </c>
      <c r="C2" s="48" t="s">
        <v>34</v>
      </c>
      <c r="D2" s="48" t="s">
        <v>54</v>
      </c>
      <c r="E2" s="50" t="s">
        <v>51</v>
      </c>
      <c r="F2"/>
      <c r="G2"/>
      <c r="H2" s="3" t="s">
        <v>55</v>
      </c>
      <c r="L2" s="3" t="s">
        <v>56</v>
      </c>
    </row>
    <row r="3" spans="1:12" ht="63" customHeight="1" x14ac:dyDescent="0.25">
      <c r="A3" s="93" t="s">
        <v>168</v>
      </c>
      <c r="B3" s="89" t="s">
        <v>169</v>
      </c>
      <c r="C3" s="90" t="s">
        <v>170</v>
      </c>
      <c r="D3" s="90">
        <v>4000</v>
      </c>
      <c r="E3" s="83" cm="1">
        <f t="array" aca="1" ref="E3" ca="1">IF(COUNTA(A:A)&lt;3,"",IF(AND($A1&lt;&gt;"",A2=""),"_______________________________",IF($E2="_______________________________","RESPONSÁVEL PELA ELABORAÇÃO",IFERROR(INDIRECT("'"&amp;A3&amp;"'"&amp;"!"&amp;IF($E$2="VALOR MÉDIO (UNITÁRIO)","A5",IF($E$2="MEDIANA (UNITÁRIO)","B5",IF($E$2="MÉDIA SANEADA (UNITÁRIO)","D5","")))),""))))</f>
        <v>0.29186666666666666</v>
      </c>
    </row>
    <row r="4" spans="1:12" ht="63" customHeight="1" x14ac:dyDescent="0.25">
      <c r="A4" s="93">
        <v>2</v>
      </c>
      <c r="B4" s="89" t="s">
        <v>171</v>
      </c>
      <c r="C4" s="90" t="s">
        <v>170</v>
      </c>
      <c r="D4" s="90">
        <v>8000</v>
      </c>
      <c r="E4" s="83" cm="1">
        <f t="array" aca="1" ref="E4" ca="1">IF(COUNTA(A:A)&lt;3,"",IF(AND($A2&lt;&gt;"",A3=""),"_______________________________",IF($E3="_______________________________","RESPONSÁVEL PELA ELABORAÇÃO",IFERROR(INDIRECT("'"&amp;A4&amp;"'"&amp;"!"&amp;IF($E$2="VALOR MÉDIO (UNITÁRIO)","A5",IF($E$2="MEDIANA (UNITÁRIO)","B5",IF($E$2="MÉDIA SANEADA (UNITÁRIO)","D5","")))),""))))</f>
        <v>8.2857142857142851E-2</v>
      </c>
      <c r="K4" s="85"/>
    </row>
    <row r="5" spans="1:12" ht="63" customHeight="1" x14ac:dyDescent="0.25">
      <c r="A5" s="93">
        <v>3</v>
      </c>
      <c r="B5" s="89" t="s">
        <v>172</v>
      </c>
      <c r="C5" s="90" t="s">
        <v>170</v>
      </c>
      <c r="D5" s="90">
        <v>1000</v>
      </c>
      <c r="E5" s="83" cm="1">
        <f t="array" aca="1" ref="E5" ca="1">IF(COUNTA(A:A)&lt;3,"",IF(AND($A3&lt;&gt;"",A4=""),"_______________________________",IF($E4="_______________________________","RESPONSÁVEL PELA ELABORAÇÃO",IFERROR(INDIRECT("'"&amp;A5&amp;"'"&amp;"!"&amp;IF($E$2="VALOR MÉDIO (UNITÁRIO)","A5",IF($E$2="MEDIANA (UNITÁRIO)","B5",IF($E$2="MÉDIA SANEADA (UNITÁRIO)","D5","")))),""))))</f>
        <v>0.1875</v>
      </c>
    </row>
    <row r="6" spans="1:12" ht="63" customHeight="1" x14ac:dyDescent="0.25">
      <c r="A6" s="93">
        <v>4</v>
      </c>
      <c r="B6" s="89" t="s">
        <v>173</v>
      </c>
      <c r="C6" s="90" t="s">
        <v>170</v>
      </c>
      <c r="D6" s="90">
        <v>5000</v>
      </c>
      <c r="E6" s="83" cm="1">
        <f t="array" aca="1" ref="E6" ca="1">IF(COUNTA(A:A)&lt;3,"",IF(AND($A4&lt;&gt;"",A5=""),"_______________________________",IF($E5="_______________________________","RESPONSÁVEL PELA ELABORAÇÃO",IFERROR(INDIRECT("'"&amp;A6&amp;"'"&amp;"!"&amp;IF($E$2="VALOR MÉDIO (UNITÁRIO)","A5",IF($E$2="MEDIANA (UNITÁRIO)","B5",IF($E$2="MÉDIA SANEADA (UNITÁRIO)","D5","")))),""))))</f>
        <v>0.12964999999999999</v>
      </c>
    </row>
    <row r="7" spans="1:12" ht="63" customHeight="1" x14ac:dyDescent="0.25">
      <c r="A7" s="93">
        <v>5</v>
      </c>
      <c r="B7" s="89" t="s">
        <v>174</v>
      </c>
      <c r="C7" s="90" t="s">
        <v>170</v>
      </c>
      <c r="D7" s="90">
        <v>2000</v>
      </c>
      <c r="E7" s="83" cm="1">
        <f t="array" aca="1" ref="E7" ca="1">IF(COUNTA(A:A)&lt;3,"",IF(AND($A5&lt;&gt;"",A6=""),"_______________________________",IF($E6="_______________________________","RESPONSÁVEL PELA ELABORAÇÃO",IFERROR(INDIRECT("'"&amp;A7&amp;"'"&amp;"!"&amp;IF($E$2="VALOR MÉDIO (UNITÁRIO)","A5",IF($E$2="MEDIANA (UNITÁRIO)","B5",IF($E$2="MÉDIA SANEADA (UNITÁRIO)","D5","")))),""))))</f>
        <v>0.84249999999999992</v>
      </c>
      <c r="K7" s="85"/>
    </row>
    <row r="8" spans="1:12" ht="63" customHeight="1" x14ac:dyDescent="0.25">
      <c r="A8" s="93">
        <v>6</v>
      </c>
      <c r="B8" s="89" t="s">
        <v>175</v>
      </c>
      <c r="C8" s="90" t="s">
        <v>170</v>
      </c>
      <c r="D8" s="90">
        <v>300</v>
      </c>
      <c r="E8" s="83" cm="1">
        <f t="array" aca="1" ref="E8" ca="1">IF(COUNTA(A:A)&lt;3,"",IF(AND($A6&lt;&gt;"",A7=""),"_______________________________",IF($E7="_______________________________","RESPONSÁVEL PELA ELABORAÇÃO",IFERROR(INDIRECT("'"&amp;A8&amp;"'"&amp;"!"&amp;IF($E$2="VALOR MÉDIO (UNITÁRIO)","A5",IF($E$2="MEDIANA (UNITÁRIO)","B5",IF($E$2="MÉDIA SANEADA (UNITÁRIO)","D5","")))),""))))</f>
        <v>0.30666666666666664</v>
      </c>
    </row>
    <row r="9" spans="1:12" ht="63" customHeight="1" x14ac:dyDescent="0.25">
      <c r="A9" s="93">
        <v>7</v>
      </c>
      <c r="B9" s="89" t="s">
        <v>176</v>
      </c>
      <c r="C9" s="90" t="s">
        <v>170</v>
      </c>
      <c r="D9" s="90">
        <v>1000</v>
      </c>
      <c r="E9" s="83" cm="1">
        <f t="array" aca="1" ref="E9" ca="1">IF(COUNTA(A:A)&lt;3,"",IF(AND($A7&lt;&gt;"",A8=""),"_______________________________",IF($E8="_______________________________","RESPONSÁVEL PELA ELABORAÇÃO",IFERROR(INDIRECT("'"&amp;A9&amp;"'"&amp;"!"&amp;IF($E$2="VALOR MÉDIO (UNITÁRIO)","A5",IF($E$2="MEDIANA (UNITÁRIO)","B5",IF($E$2="MÉDIA SANEADA (UNITÁRIO)","D5","")))),""))))</f>
        <v>1.0024999999999999</v>
      </c>
    </row>
    <row r="10" spans="1:12" ht="63" customHeight="1" x14ac:dyDescent="0.25">
      <c r="A10" s="93">
        <v>8</v>
      </c>
      <c r="B10" s="89" t="s">
        <v>177</v>
      </c>
      <c r="C10" s="90" t="s">
        <v>170</v>
      </c>
      <c r="D10" s="90">
        <v>2000</v>
      </c>
      <c r="E10" s="83" cm="1">
        <f t="array" aca="1" ref="E10" ca="1">IF(COUNTA(A:A)&lt;3,"",IF(AND($A8&lt;&gt;"",A9=""),"_______________________________",IF($E9="_______________________________","RESPONSÁVEL PELA ELABORAÇÃO",IFERROR(INDIRECT("'"&amp;A10&amp;"'"&amp;"!"&amp;IF($E$2="VALOR MÉDIO (UNITÁRIO)","A5",IF($E$2="MEDIANA (UNITÁRIO)","B5",IF($E$2="MÉDIA SANEADA (UNITÁRIO)","D5","")))),""))))</f>
        <v>0.21360000000000001</v>
      </c>
      <c r="K10" s="85"/>
    </row>
    <row r="11" spans="1:12" ht="63" customHeight="1" x14ac:dyDescent="0.25">
      <c r="A11" s="93">
        <v>9</v>
      </c>
      <c r="B11" s="89" t="s">
        <v>178</v>
      </c>
      <c r="C11" s="90" t="s">
        <v>170</v>
      </c>
      <c r="D11" s="90">
        <v>1000</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0.19099999999999998</v>
      </c>
    </row>
    <row r="12" spans="1:12" ht="63" customHeight="1" x14ac:dyDescent="0.25">
      <c r="A12" s="93">
        <v>10</v>
      </c>
      <c r="B12" s="89" t="s">
        <v>179</v>
      </c>
      <c r="C12" s="90" t="s">
        <v>170</v>
      </c>
      <c r="D12" s="90">
        <v>12</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50.019999999999996</v>
      </c>
    </row>
    <row r="13" spans="1:12" ht="63" customHeight="1" x14ac:dyDescent="0.25">
      <c r="A13" s="93">
        <v>11</v>
      </c>
      <c r="B13" s="89" t="s">
        <v>180</v>
      </c>
      <c r="C13" s="90" t="s">
        <v>170</v>
      </c>
      <c r="D13" s="90">
        <v>100</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50.019999999999996</v>
      </c>
      <c r="K13" s="85"/>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_______________________________</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RESPONSÁVEL PELA ELABORAÇÃO</v>
      </c>
      <c r="K16" s="85"/>
    </row>
    <row r="17" spans="1:5"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38" priority="23">
      <formula>$B3&lt;&gt;""</formula>
    </cfRule>
  </conditionalFormatting>
  <conditionalFormatting sqref="E3:E2292">
    <cfRule type="expression" dxfId="137" priority="36">
      <formula>#REF!&lt;&gt;""</formula>
    </cfRule>
  </conditionalFormatting>
  <conditionalFormatting sqref="E3:E9998">
    <cfRule type="expression" dxfId="136" priority="5">
      <formula>$E1048575="RESPONSÁVEL PELA ELABORAÇÃO"</formula>
    </cfRule>
    <cfRule type="expression" dxfId="135" priority="6">
      <formula>$E3="_______________________________"</formula>
    </cfRule>
  </conditionalFormatting>
  <conditionalFormatting sqref="E3:E5">
    <cfRule type="expression" dxfId="134" priority="50">
      <formula>#REF!="RESPONSÁVEL PELA ELABORAÇÃO"</formula>
    </cfRule>
    <cfRule type="expression" dxfId="133" priority="51">
      <formula>$E3="_______________________________"</formula>
    </cfRule>
  </conditionalFormatting>
  <conditionalFormatting sqref="E6">
    <cfRule type="expression" dxfId="132" priority="54">
      <formula>#REF!="RESPONSÁVEL PELA ELABORAÇÃO"</formula>
    </cfRule>
    <cfRule type="expression" dxfId="131" priority="55">
      <formula>$E6="_______________________________"</formula>
    </cfRule>
  </conditionalFormatting>
  <conditionalFormatting sqref="E2">
    <cfRule type="expression" dxfId="130" priority="58">
      <formula>$E1048572="RESPONSÁVEL PELA ELABORAÇÃO"</formula>
    </cfRule>
    <cfRule type="expression" dxfId="129"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1351687F-CCA1-4BF3-A993-BD581E03A129}"/>
    <hyperlink ref="A4" location="#'2'!A2" display="2" xr:uid="{178CBC64-5124-4CF1-826E-F9C5244988E6}"/>
    <hyperlink ref="A5" location="#'3'!A2" display="3" xr:uid="{E85959C3-2867-4D8F-B700-D64FFB9A0B48}"/>
    <hyperlink ref="A6" location="#'4'!A2" display="4" xr:uid="{03C44DAA-E3D2-4A7F-8F83-F6058381A758}"/>
    <hyperlink ref="A7" location="#'5'!A2" display="5" xr:uid="{9F01C22B-FF84-4AF1-859D-F32D7F8F4BA0}"/>
    <hyperlink ref="A8" location="#'6'!A2" display="6" xr:uid="{3BD583B7-DB67-4082-A6C5-B40F5BB00FCE}"/>
    <hyperlink ref="A9" location="#'7'!A2" display="7" xr:uid="{234496FC-C6FD-4095-8CB4-89398CCC17A6}"/>
    <hyperlink ref="A10" location="#'8'!A2" display="8" xr:uid="{92A31713-92CB-4EA0-BAFA-A0FA8661AFD5}"/>
    <hyperlink ref="A11" location="#'9'!A2" display="9" xr:uid="{0CD60323-F2C9-40F6-959F-788EBCFF0F82}"/>
    <hyperlink ref="A12" location="#'10'!A2" display="10" xr:uid="{B144584E-7187-44B0-9CFA-ADFC156456AA}"/>
    <hyperlink ref="A13" location="#'11'!A2" display="11" xr:uid="{9FF6892B-885F-4014-98F9-96194297807F}"/>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22"/>
      <c r="C1" s="123"/>
      <c r="D1" s="124"/>
      <c r="E1" s="9"/>
      <c r="F1" s="2"/>
      <c r="G1" s="1"/>
      <c r="H1" s="2"/>
      <c r="I1" s="2"/>
      <c r="J1" s="2"/>
      <c r="K1" s="3"/>
      <c r="M1" s="3"/>
      <c r="N1" s="3"/>
    </row>
    <row r="2" spans="1:19" s="26" customFormat="1" ht="27" customHeight="1" x14ac:dyDescent="0.25">
      <c r="A2" s="70" t="s">
        <v>26</v>
      </c>
      <c r="B2" s="125"/>
      <c r="C2" s="126"/>
      <c r="D2" s="127"/>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8" t="s">
        <v>29</v>
      </c>
      <c r="C4" s="128"/>
      <c r="D4" s="128" t="s">
        <v>30</v>
      </c>
      <c r="E4" s="128"/>
      <c r="F4" s="7"/>
      <c r="H4" s="7"/>
      <c r="I4" s="7"/>
      <c r="J4" s="2"/>
      <c r="Q4" s="5"/>
      <c r="R4" s="5"/>
      <c r="S4" s="5"/>
    </row>
    <row r="5" spans="1:19" ht="25.35" customHeight="1" x14ac:dyDescent="0.25">
      <c r="A5" s="87">
        <f>IFERROR(AVERAGE(B7:B1048576),0)</f>
        <v>0</v>
      </c>
      <c r="B5" s="129">
        <f>IFERROR(MEDIAN(B7:B1048576),0)</f>
        <v>0</v>
      </c>
      <c r="C5" s="129"/>
      <c r="D5" s="129">
        <f>IFERROR(AVERAGEIFS(B7:B1048576,B7:B1048576,"&lt;"&amp;(A5+IFERROR(_xlfn.STDEV.S(B7:B1048576),0)),B7:B1048576,"&gt;"&amp;(A5-IFERROR(_xlfn.STDEV.S(B7:B1048576),0))),0)</f>
        <v>0</v>
      </c>
      <c r="E5" s="129"/>
    </row>
    <row r="6" spans="1:19" ht="18" customHeight="1" x14ac:dyDescent="0.25">
      <c r="A6" s="76" t="s">
        <v>27</v>
      </c>
      <c r="B6" s="76"/>
      <c r="C6" s="76"/>
      <c r="D6" s="76"/>
      <c r="E6" s="76"/>
    </row>
    <row r="7" spans="1:19" s="55" customFormat="1" ht="40.3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35" customHeight="1" x14ac:dyDescent="0.3">
      <c r="A22" s="78" t="s">
        <v>42</v>
      </c>
      <c r="B22" s="79"/>
      <c r="C22" s="79"/>
      <c r="D22" s="80"/>
      <c r="E22" s="80"/>
      <c r="F22" s="81"/>
      <c r="G22" s="64"/>
      <c r="H22" s="64"/>
      <c r="I22" s="64"/>
      <c r="J22" s="64"/>
      <c r="L22" s="82"/>
      <c r="Q22" s="66"/>
      <c r="R22" s="66"/>
      <c r="S22" s="66"/>
    </row>
    <row r="23" spans="1:19" s="61" customFormat="1" ht="35.1" customHeight="1" x14ac:dyDescent="0.25">
      <c r="A23" s="58" t="s">
        <v>32</v>
      </c>
      <c r="B23" s="60" t="s">
        <v>43</v>
      </c>
      <c r="C23" s="59" t="s">
        <v>44</v>
      </c>
      <c r="D23" s="60" t="s">
        <v>45</v>
      </c>
      <c r="E23" s="135" t="s">
        <v>46</v>
      </c>
      <c r="F23" s="136"/>
      <c r="G23" s="68"/>
      <c r="H23" s="68"/>
      <c r="I23" s="68"/>
      <c r="J23" s="68"/>
      <c r="M23" s="62"/>
      <c r="N23" s="62"/>
      <c r="Q23" s="63"/>
      <c r="R23" s="63"/>
      <c r="S23" s="63"/>
    </row>
    <row r="24" spans="1:19" s="33" customFormat="1" ht="54" customHeight="1" x14ac:dyDescent="0.35">
      <c r="A24" s="36"/>
      <c r="B24" s="51"/>
      <c r="C24" s="67"/>
      <c r="D24" s="77"/>
      <c r="E24" s="137"/>
      <c r="F24" s="138"/>
      <c r="G24" s="32"/>
      <c r="H24" s="32"/>
      <c r="I24" s="32"/>
      <c r="J24" s="32"/>
      <c r="L24" s="75"/>
      <c r="M24" s="35"/>
      <c r="N24" s="35"/>
      <c r="Q24" s="34"/>
      <c r="R24" s="34"/>
      <c r="S24" s="34"/>
    </row>
    <row r="25" spans="1:19" s="33" customFormat="1" ht="54" customHeight="1" x14ac:dyDescent="0.35">
      <c r="A25" s="36"/>
      <c r="B25" s="51"/>
      <c r="C25" s="67"/>
      <c r="D25" s="77"/>
      <c r="E25" s="137"/>
      <c r="F25" s="138"/>
      <c r="G25" s="32"/>
      <c r="H25" s="32"/>
      <c r="I25" s="32"/>
      <c r="J25" s="32"/>
      <c r="L25" s="75"/>
      <c r="M25" s="35"/>
      <c r="N25" s="35"/>
      <c r="Q25" s="34"/>
      <c r="R25" s="34"/>
      <c r="S25" s="34"/>
    </row>
    <row r="26" spans="1:19" s="33" customFormat="1" ht="54" customHeight="1" x14ac:dyDescent="0.35">
      <c r="A26" s="36"/>
      <c r="B26" s="51"/>
      <c r="C26" s="67"/>
      <c r="D26" s="77"/>
      <c r="E26" s="137"/>
      <c r="F26" s="138"/>
      <c r="G26" s="32"/>
      <c r="H26" s="32"/>
      <c r="I26" s="32"/>
      <c r="J26" s="32"/>
      <c r="L26" s="75"/>
      <c r="M26" s="35"/>
      <c r="N26" s="35"/>
      <c r="Q26" s="34"/>
      <c r="R26" s="34"/>
      <c r="S26" s="34"/>
    </row>
    <row r="27" spans="1:19" s="33" customFormat="1" ht="54" customHeight="1" x14ac:dyDescent="0.35">
      <c r="A27" s="36"/>
      <c r="B27" s="51"/>
      <c r="C27" s="67"/>
      <c r="D27" s="77"/>
      <c r="E27" s="137"/>
      <c r="F27" s="138"/>
      <c r="G27" s="32"/>
      <c r="H27" s="32"/>
      <c r="I27" s="32"/>
      <c r="J27" s="32"/>
      <c r="L27" s="75"/>
      <c r="M27" s="35"/>
      <c r="N27" s="35"/>
      <c r="Q27" s="34"/>
      <c r="R27" s="34"/>
      <c r="S27" s="34"/>
    </row>
    <row r="28" spans="1:19" s="33" customFormat="1" ht="54" customHeight="1" x14ac:dyDescent="0.35">
      <c r="A28" s="36"/>
      <c r="B28" s="51"/>
      <c r="C28" s="67"/>
      <c r="D28" s="77"/>
      <c r="E28" s="137"/>
      <c r="F28" s="138"/>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30" t="s">
        <v>49</v>
      </c>
      <c r="E30" s="130"/>
      <c r="F30" s="131"/>
      <c r="G30" s="37"/>
      <c r="H30" s="37"/>
      <c r="I30" s="37"/>
      <c r="J30" s="37"/>
      <c r="L30" s="38"/>
      <c r="M30" s="30"/>
      <c r="N30" s="30"/>
      <c r="Q30" s="31"/>
      <c r="R30" s="31"/>
      <c r="S30" s="31"/>
    </row>
    <row r="31" spans="1:19" s="29" customFormat="1" ht="54" customHeight="1" x14ac:dyDescent="0.3">
      <c r="A31" s="39" t="s">
        <v>27</v>
      </c>
      <c r="B31" s="51"/>
      <c r="C31" s="52"/>
      <c r="D31" s="132"/>
      <c r="E31" s="133"/>
      <c r="F31" s="134"/>
      <c r="G31" s="37"/>
      <c r="H31" s="37"/>
      <c r="I31" s="37"/>
      <c r="J31" s="37"/>
      <c r="L31" s="38"/>
      <c r="M31" s="30"/>
      <c r="N31" s="30"/>
      <c r="Q31" s="31"/>
      <c r="R31" s="31"/>
      <c r="S31" s="31"/>
    </row>
  </sheetData>
  <mergeCells count="14">
    <mergeCell ref="D30:F30"/>
    <mergeCell ref="D31:F31"/>
    <mergeCell ref="E23:F23"/>
    <mergeCell ref="E24:F24"/>
    <mergeCell ref="E25:F25"/>
    <mergeCell ref="E26:F26"/>
    <mergeCell ref="E27:F27"/>
    <mergeCell ref="E28:F28"/>
    <mergeCell ref="B1:D1"/>
    <mergeCell ref="B2:D2"/>
    <mergeCell ref="B4:C4"/>
    <mergeCell ref="D4:E4"/>
    <mergeCell ref="B5:C5"/>
    <mergeCell ref="D5:E5"/>
  </mergeCells>
  <conditionalFormatting sqref="F1:F3 F8:F21">
    <cfRule type="expression" dxfId="128" priority="5">
      <formula>$F1="VALOR INCONSISTENTE"</formula>
    </cfRule>
  </conditionalFormatting>
  <conditionalFormatting sqref="A24:D28 G24:J28 A29:J49 A9:J23">
    <cfRule type="expression" dxfId="12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6" priority="3">
      <formula>$F4="VALOR INCONSISTENTE"</formula>
    </cfRule>
  </conditionalFormatting>
  <conditionalFormatting sqref="E24:F24">
    <cfRule type="expression" dxfId="125"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124"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976B9-6BC7-4B2F-BFF8-ADDB1EEEA672}">
  <sheetPr codeName="Planilha40">
    <pageSetUpPr fitToPage="1"/>
  </sheetPr>
  <dimension ref="A1:T18"/>
  <sheetViews>
    <sheetView showGridLines="0" zoomScale="80" zoomScaleNormal="80" workbookViewId="0">
      <pane ySplit="2" topLeftCell="A3" activePane="bottomLeft" state="frozen"/>
      <selection pane="bottomLeft" activeCell="A5" sqref="A5:XFD5"/>
    </sheetView>
  </sheetViews>
  <sheetFormatPr defaultRowHeight="35.1" customHeight="1" x14ac:dyDescent="0.25"/>
  <cols>
    <col min="1" max="1" width="63.85546875" customWidth="1"/>
    <col min="2" max="3" width="23.85546875" customWidth="1"/>
    <col min="4" max="4" width="29.570312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22" t="s">
        <v>169</v>
      </c>
      <c r="C1" s="123"/>
      <c r="D1" s="123"/>
      <c r="E1" s="124"/>
      <c r="F1" s="9"/>
      <c r="G1" s="2"/>
      <c r="H1" s="1"/>
      <c r="I1" s="2"/>
      <c r="J1" s="2"/>
      <c r="K1" s="2"/>
      <c r="L1" s="3"/>
      <c r="N1" s="3"/>
      <c r="O1" s="3"/>
    </row>
    <row r="2" spans="1:20" s="26" customFormat="1" ht="27" customHeight="1" x14ac:dyDescent="0.25">
      <c r="A2" s="70" t="s">
        <v>26</v>
      </c>
      <c r="B2" s="125" t="s">
        <v>170</v>
      </c>
      <c r="C2" s="126"/>
      <c r="D2" s="126"/>
      <c r="E2" s="127"/>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28" t="s">
        <v>29</v>
      </c>
      <c r="C4" s="128"/>
      <c r="D4" s="128"/>
      <c r="E4" s="128" t="s">
        <v>30</v>
      </c>
      <c r="F4" s="128"/>
      <c r="G4" s="7"/>
      <c r="I4" s="7"/>
      <c r="J4" s="7"/>
      <c r="K4" s="2"/>
      <c r="R4" s="5"/>
      <c r="S4" s="5"/>
      <c r="T4" s="5"/>
    </row>
    <row r="5" spans="1:20" ht="25.35" customHeight="1" x14ac:dyDescent="0.25">
      <c r="A5" s="87">
        <f>IFERROR(AVERAGE(C7:C1048576),0)</f>
        <v>0.29186666666666666</v>
      </c>
      <c r="B5" s="129">
        <f>IFERROR(MEDIAN(C7:C1048576),0)</f>
        <v>0.27</v>
      </c>
      <c r="C5" s="129"/>
      <c r="D5" s="129"/>
      <c r="E5" s="129">
        <f>IFERROR(AVERAGEIFS(C7:C1048576,C7:C1048576,"&lt;"&amp;(A5+IFERROR(_xlfn.STDEV.S(C7:C1048576),0)),C7:C1048576,"&gt;"&amp;(A5-IFERROR(_xlfn.STDEV.S(C7:C1048576),0))),0)</f>
        <v>0.25206666666666666</v>
      </c>
      <c r="F5" s="129"/>
    </row>
    <row r="6" spans="1:20" ht="18" customHeight="1" x14ac:dyDescent="0.25">
      <c r="A6" s="76" t="s">
        <v>27</v>
      </c>
      <c r="B6" s="76"/>
      <c r="C6" s="76"/>
      <c r="D6" s="76"/>
      <c r="E6" s="76"/>
      <c r="F6" s="76"/>
    </row>
    <row r="7" spans="1:20" s="55" customFormat="1" ht="40.35" customHeight="1" x14ac:dyDescent="0.35">
      <c r="A7" s="53" t="s">
        <v>31</v>
      </c>
      <c r="B7" s="54"/>
      <c r="C7" s="54"/>
      <c r="D7" s="54"/>
      <c r="E7" s="54"/>
      <c r="F7" s="54"/>
      <c r="G7" s="54"/>
      <c r="H7" s="54"/>
      <c r="I7" s="54"/>
      <c r="J7" s="54"/>
      <c r="K7" s="54"/>
      <c r="M7" s="56"/>
      <c r="R7" s="57"/>
      <c r="S7" s="57"/>
      <c r="T7" s="57"/>
    </row>
    <row r="8" spans="1:20" s="61" customFormat="1" ht="35.1" customHeight="1" x14ac:dyDescent="0.25">
      <c r="A8" s="73" t="s">
        <v>32</v>
      </c>
      <c r="B8" s="74" t="s">
        <v>33</v>
      </c>
      <c r="C8" s="74" t="s">
        <v>230</v>
      </c>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187</v>
      </c>
      <c r="B9" s="51">
        <v>10</v>
      </c>
      <c r="C9" s="51">
        <f>B9/50</f>
        <v>0.2</v>
      </c>
      <c r="D9" s="41" t="s">
        <v>184</v>
      </c>
      <c r="E9" s="41" t="s">
        <v>182</v>
      </c>
      <c r="F9" s="42" t="s">
        <v>188</v>
      </c>
      <c r="G9" s="40">
        <v>45474</v>
      </c>
      <c r="H9" s="69" t="s">
        <v>189</v>
      </c>
      <c r="I9" s="41">
        <v>25</v>
      </c>
      <c r="J9" s="41">
        <v>2024</v>
      </c>
      <c r="K9" s="43" t="s">
        <v>190</v>
      </c>
      <c r="M9" s="38"/>
      <c r="N9" s="30"/>
      <c r="O9" s="30"/>
      <c r="R9" s="31"/>
      <c r="S9" s="31"/>
      <c r="T9" s="31"/>
    </row>
    <row r="10" spans="1:20" s="29" customFormat="1" ht="52.5" customHeight="1" x14ac:dyDescent="0.3">
      <c r="A10" s="36" t="s">
        <v>231</v>
      </c>
      <c r="B10" s="51">
        <v>19.8</v>
      </c>
      <c r="C10" s="51">
        <f>B10/50</f>
        <v>0.39600000000000002</v>
      </c>
      <c r="D10" s="41" t="s">
        <v>191</v>
      </c>
      <c r="E10" s="41" t="s">
        <v>192</v>
      </c>
      <c r="F10" s="42">
        <v>26924834000187</v>
      </c>
      <c r="G10" s="40">
        <v>45434</v>
      </c>
      <c r="H10" s="69" t="s">
        <v>227</v>
      </c>
      <c r="I10" s="41">
        <v>4</v>
      </c>
      <c r="J10" s="41">
        <v>2024</v>
      </c>
      <c r="K10" s="43" t="s">
        <v>193</v>
      </c>
      <c r="M10" s="38"/>
      <c r="N10" s="30"/>
      <c r="O10" s="30"/>
      <c r="R10" s="31"/>
      <c r="S10" s="31"/>
      <c r="T10" s="31"/>
    </row>
    <row r="11" spans="1:20" s="29" customFormat="1" ht="52.5" customHeight="1" x14ac:dyDescent="0.3">
      <c r="A11" s="36" t="s">
        <v>197</v>
      </c>
      <c r="B11" s="51">
        <v>10.81</v>
      </c>
      <c r="C11" s="51">
        <f>B11/50</f>
        <v>0.2162</v>
      </c>
      <c r="D11" s="41" t="s">
        <v>198</v>
      </c>
      <c r="E11" s="41" t="s">
        <v>194</v>
      </c>
      <c r="F11" s="42" t="s">
        <v>199</v>
      </c>
      <c r="G11" s="40">
        <v>45420</v>
      </c>
      <c r="H11" s="69" t="s">
        <v>200</v>
      </c>
      <c r="I11" s="41" t="s">
        <v>201</v>
      </c>
      <c r="J11" s="41">
        <v>2024</v>
      </c>
      <c r="K11" s="43" t="s">
        <v>196</v>
      </c>
      <c r="M11" s="38"/>
      <c r="N11" s="30"/>
      <c r="O11" s="30"/>
      <c r="R11" s="31"/>
      <c r="S11" s="31"/>
      <c r="T11" s="31"/>
    </row>
    <row r="12" spans="1:20" s="65" customFormat="1" ht="40.35" customHeight="1" x14ac:dyDescent="0.3">
      <c r="A12" s="78" t="s">
        <v>42</v>
      </c>
      <c r="B12" s="79"/>
      <c r="C12" s="79"/>
      <c r="D12" s="79"/>
      <c r="E12" s="80"/>
      <c r="F12" s="80"/>
      <c r="G12" s="81"/>
      <c r="H12" s="64"/>
      <c r="I12" s="64"/>
      <c r="J12" s="64"/>
      <c r="K12" s="64"/>
      <c r="M12" s="82"/>
      <c r="R12" s="66"/>
      <c r="S12" s="66"/>
      <c r="T12" s="66"/>
    </row>
    <row r="13" spans="1:20" s="61" customFormat="1" ht="35.1" customHeight="1" x14ac:dyDescent="0.25">
      <c r="A13" s="58" t="s">
        <v>32</v>
      </c>
      <c r="B13" s="60" t="s">
        <v>43</v>
      </c>
      <c r="C13" s="60" t="s">
        <v>230</v>
      </c>
      <c r="D13" s="59" t="s">
        <v>44</v>
      </c>
      <c r="E13" s="60" t="s">
        <v>45</v>
      </c>
      <c r="F13" s="135" t="s">
        <v>46</v>
      </c>
      <c r="G13" s="136"/>
      <c r="H13" s="68"/>
      <c r="I13" s="68"/>
      <c r="J13" s="68"/>
      <c r="K13" s="68"/>
      <c r="N13" s="62"/>
      <c r="O13" s="62"/>
      <c r="R13" s="63"/>
      <c r="S13" s="63"/>
      <c r="T13" s="63"/>
    </row>
    <row r="14" spans="1:20" s="33" customFormat="1" ht="54" customHeight="1" x14ac:dyDescent="0.35">
      <c r="A14" s="36" t="s">
        <v>229</v>
      </c>
      <c r="B14" s="51">
        <v>39.9</v>
      </c>
      <c r="C14" s="51">
        <f>B14/100</f>
        <v>0.39899999999999997</v>
      </c>
      <c r="D14" s="67" t="s">
        <v>219</v>
      </c>
      <c r="E14" s="77" t="s">
        <v>220</v>
      </c>
      <c r="F14" s="139" t="s">
        <v>221</v>
      </c>
      <c r="G14" s="138"/>
      <c r="H14" s="32"/>
      <c r="I14" s="32"/>
      <c r="J14" s="32"/>
      <c r="K14" s="32"/>
      <c r="M14" s="75"/>
      <c r="N14" s="35"/>
      <c r="O14" s="35"/>
      <c r="R14" s="34"/>
      <c r="S14" s="34"/>
      <c r="T14" s="34"/>
    </row>
    <row r="15" spans="1:20" ht="40.35" customHeight="1" x14ac:dyDescent="0.25">
      <c r="A15" s="72" t="s">
        <v>47</v>
      </c>
      <c r="B15" s="8"/>
      <c r="C15" s="8"/>
      <c r="D15" s="71"/>
      <c r="E15" s="44"/>
      <c r="F15" s="45"/>
      <c r="G15" s="46"/>
      <c r="H15" s="6"/>
      <c r="I15" s="6"/>
      <c r="J15" s="6"/>
      <c r="K15" s="6"/>
      <c r="M15" s="4"/>
      <c r="N15" s="3"/>
      <c r="O15" s="3"/>
      <c r="R15" s="5"/>
      <c r="S15" s="5"/>
      <c r="T15" s="5"/>
    </row>
    <row r="16" spans="1:20" s="29" customFormat="1" ht="35.1" customHeight="1" x14ac:dyDescent="0.3">
      <c r="A16" s="73" t="s">
        <v>36</v>
      </c>
      <c r="B16" s="74" t="s">
        <v>43</v>
      </c>
      <c r="C16" s="74" t="s">
        <v>230</v>
      </c>
      <c r="D16" s="74" t="s">
        <v>48</v>
      </c>
      <c r="E16" s="130" t="s">
        <v>49</v>
      </c>
      <c r="F16" s="130"/>
      <c r="G16" s="131"/>
      <c r="H16" s="37"/>
      <c r="I16" s="37"/>
      <c r="J16" s="37"/>
      <c r="K16" s="37"/>
      <c r="M16" s="38"/>
      <c r="N16" s="30"/>
      <c r="O16" s="30"/>
      <c r="R16" s="31"/>
      <c r="S16" s="31"/>
      <c r="T16" s="31"/>
    </row>
    <row r="17" spans="1:20" s="29" customFormat="1" ht="54" customHeight="1" x14ac:dyDescent="0.3">
      <c r="A17" s="94" t="s">
        <v>225</v>
      </c>
      <c r="B17" s="51">
        <v>0.27</v>
      </c>
      <c r="C17" s="51">
        <v>0.27</v>
      </c>
      <c r="D17" s="67">
        <v>45665.486805555556</v>
      </c>
      <c r="E17" s="132" t="s">
        <v>223</v>
      </c>
      <c r="F17" s="133"/>
      <c r="G17" s="134"/>
      <c r="H17" s="37"/>
      <c r="I17" s="37"/>
      <c r="J17" s="37"/>
      <c r="K17" s="37"/>
      <c r="M17" s="38"/>
      <c r="N17" s="30"/>
      <c r="O17" s="30"/>
      <c r="R17" s="31"/>
      <c r="S17" s="31"/>
      <c r="T17" s="31"/>
    </row>
    <row r="18" spans="1:20" s="29" customFormat="1" ht="54" customHeight="1" x14ac:dyDescent="0.3">
      <c r="A18" s="94" t="s">
        <v>226</v>
      </c>
      <c r="B18" s="51">
        <v>0.27</v>
      </c>
      <c r="C18" s="51">
        <v>0.27</v>
      </c>
      <c r="D18" s="67">
        <v>45666.486805555556</v>
      </c>
      <c r="E18" s="132" t="s">
        <v>223</v>
      </c>
      <c r="F18" s="133"/>
      <c r="G18" s="134"/>
      <c r="H18" s="37"/>
      <c r="I18" s="37"/>
      <c r="J18" s="37"/>
      <c r="K18" s="37"/>
      <c r="M18" s="38"/>
      <c r="N18" s="30"/>
      <c r="O18" s="30"/>
      <c r="R18" s="31"/>
      <c r="S18" s="31"/>
      <c r="T18" s="31"/>
    </row>
  </sheetData>
  <mergeCells count="11">
    <mergeCell ref="E16:G16"/>
    <mergeCell ref="E17:G17"/>
    <mergeCell ref="E18:G18"/>
    <mergeCell ref="F13:G13"/>
    <mergeCell ref="F14:G14"/>
    <mergeCell ref="B1:E1"/>
    <mergeCell ref="B2:E2"/>
    <mergeCell ref="B4:D4"/>
    <mergeCell ref="E4:F4"/>
    <mergeCell ref="B5:D5"/>
    <mergeCell ref="E5:F5"/>
  </mergeCells>
  <conditionalFormatting sqref="G1:G3 G8:G11">
    <cfRule type="expression" dxfId="123" priority="14">
      <formula>$G1="VALOR INCONSISTENTE"</formula>
    </cfRule>
  </conditionalFormatting>
  <conditionalFormatting sqref="E17:K17 H18:K18 A19:K34 A9:K13 H14:K14 A14:E14 A15:K15 D18 A17:C18 A16:B16 D16:K16">
    <cfRule type="expression" dxfId="122" priority="1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121" priority="12">
      <formula>$G4="VALOR INCONSISTENTE"</formula>
    </cfRule>
  </conditionalFormatting>
  <conditionalFormatting sqref="F14:G14">
    <cfRule type="expression" dxfId="120" priority="11">
      <formula>AND(F14&lt;&gt;"",MOD(ROW(),2)=0,$A14&lt;&gt;"PESQUISA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E18:G18">
    <cfRule type="expression" dxfId="119" priority="6">
      <formula>AND(E18&lt;&gt;"",MOD(ROW(),2)=0,$A18&lt;&gt;"PESQUISA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D17">
    <cfRule type="expression" dxfId="118" priority="4">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6">
    <cfRule type="expression" dxfId="117"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F14" r:id="rId1" display="https://www.google.com/url?url=https://www.amazon.com.br/Receitu%25C3%25A1rio-Controle-Especial-Personalizado-autocopiativo/dp/B0BZW8LPVF%3Fsource%3Dps-sl-shoppingads-lpcontext%26ref_%3Dfplfs%26psc%3D1%26smid%3DA2F1HIW81PLLDA&amp;rct=j&amp;q=&amp;esrc=s&amp;opi=95576897&amp;sa=U&amp;ved=0ahUKEwiQkNGk9vKKAxVpELkGHWp4Ls8QguUECIMG&amp;usg=AOvVaw0WCllHeBbipbLm64yXH430" xr:uid="{2FAB9245-9F8A-498C-893E-2C6B126002CF}"/>
  </hyperlinks>
  <pageMargins left="0.4" right="0.4" top="0.6" bottom="0.6" header="0.31496062000000002" footer="0.31496062000000002"/>
  <pageSetup paperSize="9" scale="54" fitToHeight="0" orientation="landscape" cellComments="atEnd"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5B1DD-3B64-4039-BDF6-8069EB4A6D99}">
  <sheetPr codeName="Planilha41">
    <tabColor rgb="FFFFFF00"/>
    <pageSetUpPr fitToPage="1"/>
  </sheetPr>
  <dimension ref="A1:T19"/>
  <sheetViews>
    <sheetView showGridLines="0" zoomScale="80" zoomScaleNormal="80" workbookViewId="0">
      <pane ySplit="2" topLeftCell="A6" activePane="bottomLeft" state="frozen"/>
      <selection pane="bottomLeft" activeCell="A5" sqref="A5:XFD5"/>
    </sheetView>
  </sheetViews>
  <sheetFormatPr defaultRowHeight="35.1" customHeight="1" x14ac:dyDescent="0.25"/>
  <cols>
    <col min="1" max="1" width="63.85546875" customWidth="1"/>
    <col min="2" max="3" width="23.85546875" customWidth="1"/>
    <col min="4" max="4" width="29.2851562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22" t="s">
        <v>171</v>
      </c>
      <c r="C1" s="123"/>
      <c r="D1" s="123"/>
      <c r="E1" s="124"/>
      <c r="F1" s="9"/>
      <c r="G1" s="2"/>
      <c r="H1" s="1"/>
      <c r="I1" s="2"/>
      <c r="J1" s="2"/>
      <c r="K1" s="2"/>
      <c r="L1" s="3"/>
      <c r="N1" s="3"/>
      <c r="O1" s="3"/>
    </row>
    <row r="2" spans="1:20" s="26" customFormat="1" ht="27" customHeight="1" x14ac:dyDescent="0.25">
      <c r="A2" s="70" t="s">
        <v>26</v>
      </c>
      <c r="B2" s="125" t="s">
        <v>170</v>
      </c>
      <c r="C2" s="126"/>
      <c r="D2" s="126"/>
      <c r="E2" s="127"/>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28" t="s">
        <v>29</v>
      </c>
      <c r="C4" s="128"/>
      <c r="D4" s="128"/>
      <c r="E4" s="128" t="s">
        <v>30</v>
      </c>
      <c r="F4" s="128"/>
      <c r="G4" s="7"/>
      <c r="I4" s="7"/>
      <c r="J4" s="7"/>
      <c r="K4" s="2"/>
      <c r="R4" s="5"/>
      <c r="S4" s="5"/>
      <c r="T4" s="5"/>
    </row>
    <row r="5" spans="1:20" ht="25.35" customHeight="1" x14ac:dyDescent="0.25">
      <c r="A5" s="87">
        <f>IFERROR(AVERAGE(C7:C1048576),0)</f>
        <v>8.2857142857142851E-2</v>
      </c>
      <c r="B5" s="129">
        <f>IFERROR(MEDIAN(C7:C1048576),0)</f>
        <v>7.980000000000001E-2</v>
      </c>
      <c r="C5" s="129"/>
      <c r="D5" s="129"/>
      <c r="E5" s="129">
        <f>IFERROR(AVERAGEIFS(C7:C1048576,C7:C1048576,"&lt;"&amp;(A5+IFERROR(_xlfn.STDEV.S(C7:C1048576),0)),C7:C1048576,"&gt;"&amp;(A5-IFERROR(_xlfn.STDEV.S(C7:C1048576),0))),0)</f>
        <v>6.3333333333333339E-2</v>
      </c>
      <c r="F5" s="129"/>
    </row>
    <row r="6" spans="1:20" ht="18" customHeight="1" x14ac:dyDescent="0.25">
      <c r="A6" s="76" t="s">
        <v>27</v>
      </c>
      <c r="B6" s="76"/>
      <c r="C6" s="76"/>
      <c r="D6" s="76"/>
      <c r="E6" s="76"/>
      <c r="F6" s="76"/>
    </row>
    <row r="7" spans="1:20" s="55" customFormat="1" ht="40.35" customHeight="1" x14ac:dyDescent="0.35">
      <c r="A7" s="53" t="s">
        <v>31</v>
      </c>
      <c r="B7" s="54"/>
      <c r="C7" s="54"/>
      <c r="D7" s="54"/>
      <c r="E7" s="54"/>
      <c r="F7" s="54"/>
      <c r="G7" s="54"/>
      <c r="H7" s="54"/>
      <c r="I7" s="54"/>
      <c r="J7" s="54"/>
      <c r="K7" s="54"/>
      <c r="M7" s="56"/>
      <c r="R7" s="57"/>
      <c r="S7" s="57"/>
      <c r="T7" s="57"/>
    </row>
    <row r="8" spans="1:20" s="61" customFormat="1" ht="35.1" customHeight="1" x14ac:dyDescent="0.25">
      <c r="A8" s="73" t="s">
        <v>32</v>
      </c>
      <c r="B8" s="74" t="s">
        <v>33</v>
      </c>
      <c r="C8" s="74" t="s">
        <v>230</v>
      </c>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202</v>
      </c>
      <c r="B9" s="51">
        <v>10</v>
      </c>
      <c r="C9" s="51">
        <f>B9/50</f>
        <v>0.2</v>
      </c>
      <c r="D9" s="41" t="s">
        <v>184</v>
      </c>
      <c r="E9" s="41" t="s">
        <v>182</v>
      </c>
      <c r="F9" s="42" t="s">
        <v>188</v>
      </c>
      <c r="G9" s="40">
        <v>45474</v>
      </c>
      <c r="H9" s="69" t="s">
        <v>189</v>
      </c>
      <c r="I9" s="41">
        <v>25</v>
      </c>
      <c r="J9" s="41">
        <v>2024</v>
      </c>
      <c r="K9" s="43" t="s">
        <v>190</v>
      </c>
      <c r="M9" s="38"/>
      <c r="N9" s="30"/>
      <c r="O9" s="30"/>
      <c r="R9" s="31"/>
      <c r="S9" s="31"/>
      <c r="T9" s="31"/>
    </row>
    <row r="10" spans="1:20" s="29" customFormat="1" ht="52.5" customHeight="1" x14ac:dyDescent="0.3">
      <c r="A10" s="36" t="s">
        <v>260</v>
      </c>
      <c r="B10" s="51">
        <v>1.8</v>
      </c>
      <c r="C10" s="51">
        <f>B10/50</f>
        <v>3.6000000000000004E-2</v>
      </c>
      <c r="D10" s="41" t="s">
        <v>184</v>
      </c>
      <c r="E10" s="41" t="s">
        <v>182</v>
      </c>
      <c r="F10" s="42">
        <v>14481040000107</v>
      </c>
      <c r="G10" s="40">
        <v>45436</v>
      </c>
      <c r="H10" s="69" t="s">
        <v>261</v>
      </c>
      <c r="I10" s="41">
        <v>17</v>
      </c>
      <c r="J10" s="41">
        <v>2024</v>
      </c>
      <c r="K10" s="43" t="s">
        <v>183</v>
      </c>
      <c r="M10" s="38"/>
      <c r="N10" s="30"/>
      <c r="O10" s="30"/>
      <c r="R10" s="31"/>
      <c r="S10" s="31"/>
      <c r="T10" s="31"/>
    </row>
    <row r="11" spans="1:20" s="29" customFormat="1" ht="52.5" customHeight="1" x14ac:dyDescent="0.3">
      <c r="A11" s="36" t="s">
        <v>251</v>
      </c>
      <c r="B11" s="51">
        <v>2.65</v>
      </c>
      <c r="C11" s="51">
        <f>B11/100</f>
        <v>2.6499999999999999E-2</v>
      </c>
      <c r="D11" s="41" t="s">
        <v>206</v>
      </c>
      <c r="E11" s="41" t="s">
        <v>192</v>
      </c>
      <c r="F11" s="42">
        <v>73068702000180</v>
      </c>
      <c r="G11" s="40">
        <v>45376</v>
      </c>
      <c r="H11" s="69" t="s">
        <v>252</v>
      </c>
      <c r="I11" s="41">
        <v>5</v>
      </c>
      <c r="J11" s="41">
        <v>2024</v>
      </c>
      <c r="K11" s="43" t="s">
        <v>193</v>
      </c>
      <c r="M11" s="38"/>
      <c r="N11" s="30"/>
      <c r="O11" s="30"/>
      <c r="R11" s="31"/>
      <c r="S11" s="31"/>
      <c r="T11" s="31"/>
    </row>
    <row r="12" spans="1:20" s="29" customFormat="1" ht="52.5" customHeight="1" x14ac:dyDescent="0.3">
      <c r="A12" s="36" t="s">
        <v>253</v>
      </c>
      <c r="B12" s="51">
        <v>2.77</v>
      </c>
      <c r="C12" s="51">
        <f t="shared" ref="C12" si="0">B12/100</f>
        <v>2.7699999999999999E-2</v>
      </c>
      <c r="D12" s="41" t="s">
        <v>191</v>
      </c>
      <c r="E12" s="41" t="s">
        <v>192</v>
      </c>
      <c r="F12" s="42">
        <v>4303158000191</v>
      </c>
      <c r="G12" s="40">
        <v>45502</v>
      </c>
      <c r="H12" s="69" t="s">
        <v>254</v>
      </c>
      <c r="I12" s="41">
        <v>37</v>
      </c>
      <c r="J12" s="41">
        <v>2024</v>
      </c>
      <c r="K12" s="43" t="s">
        <v>193</v>
      </c>
      <c r="M12" s="38"/>
      <c r="N12" s="30"/>
      <c r="O12" s="30"/>
      <c r="R12" s="31"/>
      <c r="S12" s="31"/>
      <c r="T12" s="31"/>
    </row>
    <row r="13" spans="1:20" s="29" customFormat="1" ht="52.5" customHeight="1" x14ac:dyDescent="0.3">
      <c r="A13" s="36" t="s">
        <v>255</v>
      </c>
      <c r="B13" s="51">
        <v>3.99</v>
      </c>
      <c r="C13" s="51">
        <f>B13/50</f>
        <v>7.980000000000001E-2</v>
      </c>
      <c r="D13" s="41" t="s">
        <v>256</v>
      </c>
      <c r="E13" s="41" t="s">
        <v>194</v>
      </c>
      <c r="F13" s="42">
        <v>83231886000101</v>
      </c>
      <c r="G13" s="40">
        <v>45596</v>
      </c>
      <c r="H13" s="69" t="s">
        <v>257</v>
      </c>
      <c r="I13" s="41" t="s">
        <v>258</v>
      </c>
      <c r="J13" s="41">
        <v>2024</v>
      </c>
      <c r="K13" s="43" t="s">
        <v>259</v>
      </c>
      <c r="M13" s="38"/>
      <c r="N13" s="30"/>
      <c r="O13" s="30"/>
      <c r="R13" s="31"/>
      <c r="S13" s="31"/>
      <c r="T13" s="31"/>
    </row>
    <row r="14" spans="1:20" s="65" customFormat="1" ht="40.35" customHeight="1" x14ac:dyDescent="0.3">
      <c r="A14" s="78" t="s">
        <v>42</v>
      </c>
      <c r="B14" s="79"/>
      <c r="C14" s="79"/>
      <c r="D14" s="79"/>
      <c r="E14" s="80"/>
      <c r="F14" s="80"/>
      <c r="G14" s="81"/>
      <c r="H14" s="64"/>
      <c r="I14" s="64"/>
      <c r="J14" s="64"/>
      <c r="K14" s="64"/>
      <c r="M14" s="82"/>
      <c r="R14" s="66"/>
      <c r="S14" s="66"/>
      <c r="T14" s="66"/>
    </row>
    <row r="15" spans="1:20" s="61" customFormat="1" ht="35.1" customHeight="1" x14ac:dyDescent="0.25">
      <c r="A15" s="58" t="s">
        <v>32</v>
      </c>
      <c r="B15" s="60" t="s">
        <v>43</v>
      </c>
      <c r="C15" s="60" t="s">
        <v>230</v>
      </c>
      <c r="D15" s="59" t="s">
        <v>44</v>
      </c>
      <c r="E15" s="60" t="s">
        <v>45</v>
      </c>
      <c r="F15" s="135" t="s">
        <v>46</v>
      </c>
      <c r="G15" s="136"/>
      <c r="H15" s="68"/>
      <c r="I15" s="68"/>
      <c r="J15" s="68"/>
      <c r="K15" s="68"/>
      <c r="N15" s="62"/>
      <c r="O15" s="62"/>
      <c r="R15" s="63"/>
      <c r="S15" s="63"/>
      <c r="T15" s="63"/>
    </row>
    <row r="16" spans="1:20" ht="40.35" customHeight="1" x14ac:dyDescent="0.25">
      <c r="A16" s="72" t="s">
        <v>47</v>
      </c>
      <c r="B16" s="8"/>
      <c r="C16" s="8"/>
      <c r="D16" s="71"/>
      <c r="E16" s="44"/>
      <c r="F16" s="45"/>
      <c r="G16" s="46"/>
      <c r="H16" s="6"/>
      <c r="I16" s="6"/>
      <c r="J16" s="6"/>
      <c r="K16" s="6"/>
      <c r="M16" s="4"/>
      <c r="N16" s="3"/>
      <c r="O16" s="3"/>
      <c r="R16" s="5"/>
      <c r="S16" s="5"/>
      <c r="T16" s="5"/>
    </row>
    <row r="17" spans="1:20" s="29" customFormat="1" ht="35.1" customHeight="1" x14ac:dyDescent="0.3">
      <c r="A17" s="73" t="s">
        <v>36</v>
      </c>
      <c r="B17" s="74" t="s">
        <v>43</v>
      </c>
      <c r="C17" s="74" t="s">
        <v>230</v>
      </c>
      <c r="D17" s="74" t="s">
        <v>48</v>
      </c>
      <c r="E17" s="130" t="s">
        <v>49</v>
      </c>
      <c r="F17" s="130"/>
      <c r="G17" s="131"/>
      <c r="H17" s="37"/>
      <c r="I17" s="37"/>
      <c r="J17" s="37"/>
      <c r="K17" s="37"/>
      <c r="M17" s="38"/>
      <c r="N17" s="30"/>
      <c r="O17" s="30"/>
      <c r="R17" s="31"/>
      <c r="S17" s="31"/>
      <c r="T17" s="31"/>
    </row>
    <row r="18" spans="1:20" s="29" customFormat="1" ht="54" customHeight="1" x14ac:dyDescent="0.3">
      <c r="A18" s="94" t="s">
        <v>225</v>
      </c>
      <c r="B18" s="51">
        <v>0.1</v>
      </c>
      <c r="C18" s="51">
        <v>0.1</v>
      </c>
      <c r="D18" s="67">
        <v>45665.486805555556</v>
      </c>
      <c r="E18" s="132" t="s">
        <v>223</v>
      </c>
      <c r="F18" s="133"/>
      <c r="G18" s="134"/>
      <c r="H18" s="37"/>
      <c r="I18" s="37"/>
      <c r="J18" s="37"/>
      <c r="K18" s="37"/>
      <c r="M18" s="38"/>
      <c r="N18" s="30"/>
      <c r="O18" s="30"/>
      <c r="R18" s="31"/>
      <c r="S18" s="31"/>
      <c r="T18" s="31"/>
    </row>
    <row r="19" spans="1:20" s="29" customFormat="1" ht="54" customHeight="1" x14ac:dyDescent="0.3">
      <c r="A19" s="94" t="s">
        <v>226</v>
      </c>
      <c r="B19" s="51">
        <v>0.11</v>
      </c>
      <c r="C19" s="51">
        <v>0.11</v>
      </c>
      <c r="D19" s="67">
        <v>45666.486805555556</v>
      </c>
      <c r="E19" s="132" t="s">
        <v>223</v>
      </c>
      <c r="F19" s="133"/>
      <c r="G19" s="134"/>
      <c r="H19" s="37"/>
      <c r="I19" s="37"/>
      <c r="J19" s="37"/>
      <c r="K19" s="37"/>
      <c r="M19" s="38"/>
      <c r="N19" s="30"/>
      <c r="O19" s="30"/>
      <c r="R19" s="31"/>
      <c r="S19" s="31"/>
      <c r="T19" s="31"/>
    </row>
  </sheetData>
  <mergeCells count="10">
    <mergeCell ref="E17:G17"/>
    <mergeCell ref="E18:G18"/>
    <mergeCell ref="E19:G19"/>
    <mergeCell ref="F15:G15"/>
    <mergeCell ref="B1:E1"/>
    <mergeCell ref="B2:E2"/>
    <mergeCell ref="B4:D4"/>
    <mergeCell ref="E4:F4"/>
    <mergeCell ref="B5:D5"/>
    <mergeCell ref="E5:F5"/>
  </mergeCells>
  <conditionalFormatting sqref="G1:G3 G8:G13">
    <cfRule type="expression" dxfId="116" priority="16">
      <formula>$G1="VALOR INCONSISTENTE"</formula>
    </cfRule>
  </conditionalFormatting>
  <conditionalFormatting sqref="H18:K18 A20:K36 B18:C18 A15:B15 D15:K15 A17:B17 D17:K17 A16:K16 A9:K14">
    <cfRule type="expression" dxfId="115" priority="1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114" priority="14">
      <formula>$G4="VALOR INCONSISTENTE"</formula>
    </cfRule>
  </conditionalFormatting>
  <conditionalFormatting sqref="A18">
    <cfRule type="expression" dxfId="113" priority="10">
      <formula>AND(A18&lt;&gt;"",MOD(ROW(),2)=0,$A18&lt;&gt;"PESQUISA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E18:G18">
    <cfRule type="expression" dxfId="112" priority="9">
      <formula>AND(E18&lt;&gt;"",MOD(ROW(),2)=0,$A18&lt;&gt;"PESQUISA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A19">
    <cfRule type="expression" dxfId="111" priority="7">
      <formula>AND(A19&lt;&gt;"",MOD(ROW(),2)=0,$A19&lt;&gt;"PESQUISA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conditionalFormatting sqref="H19:K19 B19:C19">
    <cfRule type="expression" dxfId="110" priority="6">
      <formula>AND(B19&lt;&gt;"",MOD(ROW(),2)=0,$A19&lt;&gt;"PESQUISA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conditionalFormatting sqref="E19:G19">
    <cfRule type="expression" dxfId="109" priority="5">
      <formula>AND(E19&lt;&gt;"",MOD(ROW(),2)=0,$A19&lt;&gt;"PESQUISA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conditionalFormatting sqref="D19">
    <cfRule type="expression" dxfId="108" priority="4">
      <formula>AND(D19&lt;&gt;"",MOD(ROW(),2)=0,$A19&lt;&gt;"PESQUISA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conditionalFormatting sqref="D18">
    <cfRule type="expression" dxfId="107" priority="3">
      <formula>AND(D18&lt;&gt;"",MOD(ROW(),2)=0,$A18&lt;&gt;"PESQUISA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C15">
    <cfRule type="expression" dxfId="106" priority="2">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7">
    <cfRule type="expression" dxfId="105"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DF5C9-2A1A-48B6-883D-498E01E42992}">
  <sheetPr codeName="Planilha42">
    <pageSetUpPr fitToPage="1"/>
  </sheetPr>
  <dimension ref="A1:T18"/>
  <sheetViews>
    <sheetView showGridLines="0" zoomScale="80" zoomScaleNormal="80" workbookViewId="0">
      <pane ySplit="2" topLeftCell="A3" activePane="bottomLeft" state="frozen"/>
      <selection pane="bottomLeft" activeCell="A5" sqref="A5:XFD5"/>
    </sheetView>
  </sheetViews>
  <sheetFormatPr defaultRowHeight="35.1" customHeight="1" x14ac:dyDescent="0.25"/>
  <cols>
    <col min="1" max="1" width="63.85546875" customWidth="1"/>
    <col min="2" max="3" width="23.85546875" customWidth="1"/>
    <col min="4" max="4" width="31.4257812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22" t="s">
        <v>172</v>
      </c>
      <c r="C1" s="123"/>
      <c r="D1" s="123"/>
      <c r="E1" s="124"/>
      <c r="F1" s="9"/>
      <c r="G1" s="2"/>
      <c r="H1" s="1"/>
      <c r="I1" s="2"/>
      <c r="J1" s="2"/>
      <c r="K1" s="2"/>
      <c r="L1" s="3"/>
      <c r="N1" s="3"/>
      <c r="O1" s="3"/>
    </row>
    <row r="2" spans="1:20" s="26" customFormat="1" ht="27" customHeight="1" x14ac:dyDescent="0.25">
      <c r="A2" s="70" t="s">
        <v>26</v>
      </c>
      <c r="B2" s="125" t="s">
        <v>170</v>
      </c>
      <c r="C2" s="126"/>
      <c r="D2" s="126"/>
      <c r="E2" s="127"/>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28" t="s">
        <v>29</v>
      </c>
      <c r="C4" s="128"/>
      <c r="D4" s="128"/>
      <c r="E4" s="128" t="s">
        <v>30</v>
      </c>
      <c r="F4" s="128"/>
      <c r="G4" s="7"/>
      <c r="I4" s="7"/>
      <c r="J4" s="7"/>
      <c r="K4" s="2"/>
      <c r="R4" s="5"/>
      <c r="S4" s="5"/>
      <c r="T4" s="5"/>
    </row>
    <row r="5" spans="1:20" ht="25.35" customHeight="1" x14ac:dyDescent="0.25">
      <c r="A5" s="87">
        <f>IFERROR(AVERAGE(C7:C1048576),0)</f>
        <v>0.1875</v>
      </c>
      <c r="B5" s="129">
        <f>IFERROR(MEDIAN(C7:C1048576),0)</f>
        <v>0.13830000000000001</v>
      </c>
      <c r="C5" s="129"/>
      <c r="D5" s="129"/>
      <c r="E5" s="129">
        <f>IFERROR(AVERAGEIFS(C7:C1048576,C7:C1048576,"&lt;"&amp;(A5+IFERROR(_xlfn.STDEV.S(C7:C1048576),0)),C7:C1048576,"&gt;"&amp;(A5-IFERROR(_xlfn.STDEV.S(C7:C1048576),0))),0)</f>
        <v>0.1368</v>
      </c>
      <c r="F5" s="129"/>
    </row>
    <row r="6" spans="1:20" ht="18" customHeight="1" x14ac:dyDescent="0.25">
      <c r="A6" s="76" t="s">
        <v>27</v>
      </c>
      <c r="B6" s="76"/>
      <c r="C6" s="76"/>
      <c r="D6" s="76"/>
      <c r="E6" s="76"/>
      <c r="F6" s="76"/>
    </row>
    <row r="7" spans="1:20" s="55" customFormat="1" ht="40.35" customHeight="1" x14ac:dyDescent="0.35">
      <c r="A7" s="53" t="s">
        <v>31</v>
      </c>
      <c r="B7" s="54"/>
      <c r="C7" s="54"/>
      <c r="D7" s="54"/>
      <c r="E7" s="54"/>
      <c r="F7" s="54"/>
      <c r="G7" s="54"/>
      <c r="H7" s="54"/>
      <c r="I7" s="54"/>
      <c r="J7" s="54"/>
      <c r="K7" s="54"/>
      <c r="M7" s="56"/>
      <c r="R7" s="57"/>
      <c r="S7" s="57"/>
      <c r="T7" s="57"/>
    </row>
    <row r="8" spans="1:20" s="61" customFormat="1" ht="35.1" customHeight="1" x14ac:dyDescent="0.25">
      <c r="A8" s="73" t="s">
        <v>32</v>
      </c>
      <c r="B8" s="74" t="s">
        <v>33</v>
      </c>
      <c r="C8" s="74" t="s">
        <v>230</v>
      </c>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262</v>
      </c>
      <c r="B9" s="51">
        <v>6.83</v>
      </c>
      <c r="C9" s="51">
        <f>B9/50</f>
        <v>0.1366</v>
      </c>
      <c r="D9" s="41" t="s">
        <v>184</v>
      </c>
      <c r="E9" s="41" t="s">
        <v>182</v>
      </c>
      <c r="F9" s="42">
        <v>7216696000137</v>
      </c>
      <c r="G9" s="40">
        <v>45509</v>
      </c>
      <c r="H9" s="69" t="s">
        <v>263</v>
      </c>
      <c r="I9" s="41">
        <v>98</v>
      </c>
      <c r="J9" s="41">
        <v>2024</v>
      </c>
      <c r="K9" s="43" t="s">
        <v>183</v>
      </c>
      <c r="M9" s="38"/>
      <c r="N9" s="30"/>
      <c r="O9" s="30"/>
      <c r="R9" s="31"/>
      <c r="S9" s="31"/>
      <c r="T9" s="31"/>
    </row>
    <row r="10" spans="1:20" s="29" customFormat="1" ht="52.5" customHeight="1" x14ac:dyDescent="0.3">
      <c r="A10" s="36" t="s">
        <v>232</v>
      </c>
      <c r="B10" s="51">
        <v>10.99</v>
      </c>
      <c r="C10" s="51">
        <f>B10/100</f>
        <v>0.1099</v>
      </c>
      <c r="D10" s="41" t="s">
        <v>206</v>
      </c>
      <c r="E10" s="41" t="s">
        <v>192</v>
      </c>
      <c r="F10" s="42">
        <v>26924834000187</v>
      </c>
      <c r="G10" s="40">
        <v>45352</v>
      </c>
      <c r="H10" s="69" t="s">
        <v>233</v>
      </c>
      <c r="I10" s="41">
        <v>4</v>
      </c>
      <c r="J10" s="41">
        <v>2024</v>
      </c>
      <c r="K10" s="43" t="s">
        <v>193</v>
      </c>
      <c r="M10" s="38"/>
      <c r="N10" s="30"/>
      <c r="O10" s="30"/>
      <c r="R10" s="31"/>
      <c r="S10" s="31"/>
      <c r="T10" s="31"/>
    </row>
    <row r="11" spans="1:20" s="29" customFormat="1" ht="52.5" customHeight="1" x14ac:dyDescent="0.3">
      <c r="A11" s="36" t="s">
        <v>234</v>
      </c>
      <c r="B11" s="51">
        <v>22.05</v>
      </c>
      <c r="C11" s="51">
        <f>B11/50</f>
        <v>0.441</v>
      </c>
      <c r="D11" s="41" t="s">
        <v>206</v>
      </c>
      <c r="E11" s="41" t="s">
        <v>192</v>
      </c>
      <c r="F11" s="42">
        <v>78435989000153</v>
      </c>
      <c r="G11" s="40">
        <v>45398</v>
      </c>
      <c r="H11" s="69" t="s">
        <v>235</v>
      </c>
      <c r="I11" s="41">
        <v>3</v>
      </c>
      <c r="J11" s="41">
        <v>2024</v>
      </c>
      <c r="K11" s="43" t="s">
        <v>193</v>
      </c>
      <c r="M11" s="38"/>
      <c r="N11" s="30"/>
      <c r="O11" s="30"/>
      <c r="R11" s="31"/>
      <c r="S11" s="31"/>
      <c r="T11" s="31"/>
    </row>
    <row r="12" spans="1:20" s="29" customFormat="1" ht="52.5" customHeight="1" x14ac:dyDescent="0.3">
      <c r="A12" s="36" t="s">
        <v>236</v>
      </c>
      <c r="B12" s="51">
        <v>10.75</v>
      </c>
      <c r="C12" s="51">
        <f>B12/100</f>
        <v>0.1075</v>
      </c>
      <c r="D12" s="41" t="s">
        <v>184</v>
      </c>
      <c r="E12" s="41" t="s">
        <v>194</v>
      </c>
      <c r="F12" s="42">
        <v>34382012000140</v>
      </c>
      <c r="G12" s="40">
        <v>45586</v>
      </c>
      <c r="H12" s="69" t="s">
        <v>210</v>
      </c>
      <c r="I12" s="41" t="s">
        <v>217</v>
      </c>
      <c r="J12" s="41">
        <v>2024</v>
      </c>
      <c r="K12" s="43" t="s">
        <v>195</v>
      </c>
      <c r="M12" s="38"/>
      <c r="N12" s="30"/>
      <c r="O12" s="30"/>
      <c r="R12" s="31"/>
      <c r="S12" s="31"/>
      <c r="T12" s="31"/>
    </row>
    <row r="13" spans="1:20" s="65" customFormat="1" ht="40.35" customHeight="1" x14ac:dyDescent="0.3">
      <c r="A13" s="78" t="s">
        <v>42</v>
      </c>
      <c r="B13" s="79"/>
      <c r="C13" s="79"/>
      <c r="D13" s="79"/>
      <c r="E13" s="80"/>
      <c r="F13" s="80"/>
      <c r="G13" s="81"/>
      <c r="H13" s="64"/>
      <c r="I13" s="64"/>
      <c r="J13" s="64"/>
      <c r="K13" s="64"/>
      <c r="M13" s="82"/>
      <c r="R13" s="66"/>
      <c r="S13" s="66"/>
      <c r="T13" s="66"/>
    </row>
    <row r="14" spans="1:20" s="61" customFormat="1" ht="35.1" customHeight="1" x14ac:dyDescent="0.25">
      <c r="A14" s="58" t="s">
        <v>32</v>
      </c>
      <c r="B14" s="60" t="s">
        <v>43</v>
      </c>
      <c r="C14" s="60" t="s">
        <v>230</v>
      </c>
      <c r="D14" s="59" t="s">
        <v>44</v>
      </c>
      <c r="E14" s="60" t="s">
        <v>45</v>
      </c>
      <c r="F14" s="135" t="s">
        <v>46</v>
      </c>
      <c r="G14" s="136"/>
      <c r="H14" s="68"/>
      <c r="I14" s="68"/>
      <c r="J14" s="68"/>
      <c r="K14" s="68"/>
      <c r="N14" s="62"/>
      <c r="O14" s="62"/>
      <c r="R14" s="63"/>
      <c r="S14" s="63"/>
      <c r="T14" s="63"/>
    </row>
    <row r="15" spans="1:20" ht="40.35" customHeight="1" x14ac:dyDescent="0.25">
      <c r="A15" s="72" t="s">
        <v>47</v>
      </c>
      <c r="B15" s="8"/>
      <c r="C15" s="8"/>
      <c r="D15" s="71"/>
      <c r="E15" s="44"/>
      <c r="F15" s="45"/>
      <c r="G15" s="46"/>
      <c r="H15" s="6"/>
      <c r="I15" s="6"/>
      <c r="J15" s="6"/>
      <c r="K15" s="6"/>
      <c r="M15" s="4"/>
      <c r="N15" s="3"/>
      <c r="O15" s="3"/>
      <c r="R15" s="5"/>
      <c r="S15" s="5"/>
      <c r="T15" s="5"/>
    </row>
    <row r="16" spans="1:20" s="29" customFormat="1" ht="35.1" customHeight="1" x14ac:dyDescent="0.3">
      <c r="A16" s="73" t="s">
        <v>36</v>
      </c>
      <c r="B16" s="74" t="s">
        <v>43</v>
      </c>
      <c r="C16" s="74" t="s">
        <v>230</v>
      </c>
      <c r="D16" s="74" t="s">
        <v>48</v>
      </c>
      <c r="E16" s="130" t="s">
        <v>49</v>
      </c>
      <c r="F16" s="130"/>
      <c r="G16" s="131"/>
      <c r="H16" s="37"/>
      <c r="I16" s="37"/>
      <c r="J16" s="37"/>
      <c r="K16" s="37"/>
      <c r="M16" s="38"/>
      <c r="N16" s="30"/>
      <c r="O16" s="30"/>
      <c r="R16" s="31"/>
      <c r="S16" s="31"/>
      <c r="T16" s="31"/>
    </row>
    <row r="17" spans="1:20" s="29" customFormat="1" ht="54" customHeight="1" x14ac:dyDescent="0.3">
      <c r="A17" s="94" t="s">
        <v>225</v>
      </c>
      <c r="B17" s="51">
        <v>0.19</v>
      </c>
      <c r="C17" s="51">
        <v>0.19</v>
      </c>
      <c r="D17" s="67">
        <v>45665.486805555556</v>
      </c>
      <c r="E17" s="132" t="s">
        <v>223</v>
      </c>
      <c r="F17" s="133"/>
      <c r="G17" s="134"/>
      <c r="H17" s="37"/>
      <c r="I17" s="37"/>
      <c r="J17" s="37"/>
      <c r="K17" s="37"/>
      <c r="M17" s="38"/>
      <c r="N17" s="30"/>
      <c r="O17" s="30"/>
      <c r="R17" s="31"/>
      <c r="S17" s="31"/>
      <c r="T17" s="31"/>
    </row>
    <row r="18" spans="1:20" s="29" customFormat="1" ht="54" customHeight="1" x14ac:dyDescent="0.3">
      <c r="A18" s="94" t="s">
        <v>226</v>
      </c>
      <c r="B18" s="51">
        <v>0.14000000000000001</v>
      </c>
      <c r="C18" s="51">
        <v>0.14000000000000001</v>
      </c>
      <c r="D18" s="67">
        <v>45666.486805555556</v>
      </c>
      <c r="E18" s="132" t="s">
        <v>223</v>
      </c>
      <c r="F18" s="133"/>
      <c r="G18" s="134"/>
      <c r="H18" s="37"/>
      <c r="I18" s="37"/>
      <c r="J18" s="37"/>
      <c r="K18" s="37"/>
      <c r="M18" s="38"/>
      <c r="N18" s="30"/>
      <c r="O18" s="30"/>
      <c r="R18" s="31"/>
      <c r="S18" s="31"/>
      <c r="T18" s="31"/>
    </row>
  </sheetData>
  <mergeCells count="10">
    <mergeCell ref="E16:G16"/>
    <mergeCell ref="E17:G17"/>
    <mergeCell ref="E18:G18"/>
    <mergeCell ref="F14:G14"/>
    <mergeCell ref="B1:E1"/>
    <mergeCell ref="B2:E2"/>
    <mergeCell ref="B4:D4"/>
    <mergeCell ref="E4:F4"/>
    <mergeCell ref="B5:D5"/>
    <mergeCell ref="E5:F5"/>
  </mergeCells>
  <conditionalFormatting sqref="G1:G3 G8:G12">
    <cfRule type="expression" dxfId="104" priority="14">
      <formula>$G1="VALOR INCONSISTENTE"</formula>
    </cfRule>
  </conditionalFormatting>
  <conditionalFormatting sqref="A19:K35 H17:K17 B17:C17 A14:B14 D14:K14 A9:K13 A15:K16">
    <cfRule type="expression" dxfId="103" priority="1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102" priority="12">
      <formula>$G4="VALOR INCONSISTENTE"</formula>
    </cfRule>
  </conditionalFormatting>
  <conditionalFormatting sqref="A17">
    <cfRule type="expression" dxfId="101" priority="9">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E17:G17">
    <cfRule type="expression" dxfId="100" priority="8">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A18">
    <cfRule type="expression" dxfId="99" priority="7">
      <formula>AND(A18&lt;&gt;"",MOD(ROW(),2)=0,$A18&lt;&gt;"PESQUISA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H18:K18 B18:C18">
    <cfRule type="expression" dxfId="98" priority="6">
      <formula>AND(B18&lt;&gt;"",MOD(ROW(),2)=0,$A18&lt;&gt;"PESQUISA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E18:G18">
    <cfRule type="expression" dxfId="97" priority="5">
      <formula>AND(E18&lt;&gt;"",MOD(ROW(),2)=0,$A18&lt;&gt;"PESQUISA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D18">
    <cfRule type="expression" dxfId="96" priority="4">
      <formula>AND(D18&lt;&gt;"",MOD(ROW(),2)=0,$A18&lt;&gt;"PESQUISA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D17">
    <cfRule type="expression" dxfId="95" priority="3">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4">
    <cfRule type="expression" dxfId="94" priority="2">
      <formula>AND(C14&lt;&gt;"",MOD(ROW(),2)=0,$A14&lt;&gt;"PESQUISA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CA3CE-3B33-475C-902B-CFFC7931D412}">
  <sheetPr codeName="Planilha43">
    <pageSetUpPr fitToPage="1"/>
  </sheetPr>
  <dimension ref="A1:T18"/>
  <sheetViews>
    <sheetView showGridLines="0" zoomScale="80" zoomScaleNormal="80" workbookViewId="0">
      <pane ySplit="2" topLeftCell="A3" activePane="bottomLeft" state="frozen"/>
      <selection pane="bottomLeft" activeCell="A5" sqref="A5:XFD5"/>
    </sheetView>
  </sheetViews>
  <sheetFormatPr defaultRowHeight="35.1" customHeight="1" x14ac:dyDescent="0.25"/>
  <cols>
    <col min="1" max="1" width="63.85546875" customWidth="1"/>
    <col min="2" max="3" width="23.85546875" customWidth="1"/>
    <col min="4" max="4" width="27.710937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22" t="s">
        <v>173</v>
      </c>
      <c r="C1" s="123"/>
      <c r="D1" s="123"/>
      <c r="E1" s="124"/>
      <c r="F1" s="9"/>
      <c r="G1" s="2"/>
      <c r="H1" s="1"/>
      <c r="I1" s="2"/>
      <c r="J1" s="2"/>
      <c r="K1" s="2"/>
      <c r="L1" s="3"/>
      <c r="N1" s="3"/>
      <c r="O1" s="3"/>
    </row>
    <row r="2" spans="1:20" s="26" customFormat="1" ht="27" customHeight="1" x14ac:dyDescent="0.25">
      <c r="A2" s="70" t="s">
        <v>26</v>
      </c>
      <c r="B2" s="125" t="s">
        <v>170</v>
      </c>
      <c r="C2" s="126"/>
      <c r="D2" s="126"/>
      <c r="E2" s="127"/>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28" t="s">
        <v>29</v>
      </c>
      <c r="C4" s="128"/>
      <c r="D4" s="128"/>
      <c r="E4" s="128" t="s">
        <v>30</v>
      </c>
      <c r="F4" s="128"/>
      <c r="G4" s="7"/>
      <c r="I4" s="7"/>
      <c r="J4" s="7"/>
      <c r="K4" s="2"/>
      <c r="R4" s="5"/>
      <c r="S4" s="5"/>
      <c r="T4" s="5"/>
    </row>
    <row r="5" spans="1:20" ht="25.35" customHeight="1" x14ac:dyDescent="0.25">
      <c r="A5" s="87">
        <f>IFERROR(AVERAGE(C7:C1048576),0)</f>
        <v>0.12964999999999999</v>
      </c>
      <c r="B5" s="129">
        <f>IFERROR(MEDIAN(C7:C1048576),0)</f>
        <v>9.4100000000000003E-2</v>
      </c>
      <c r="C5" s="129"/>
      <c r="D5" s="129"/>
      <c r="E5" s="129">
        <f>IFERROR(AVERAGEIFS(C7:C1048576,C7:C1048576,"&lt;"&amp;(A5+IFERROR(_xlfn.STDEV.S(C7:C1048576),0)),C7:C1048576,"&gt;"&amp;(A5-IFERROR(_xlfn.STDEV.S(C7:C1048576),0))),0)</f>
        <v>9.5579999999999998E-2</v>
      </c>
      <c r="F5" s="129"/>
    </row>
    <row r="6" spans="1:20" ht="18" customHeight="1" x14ac:dyDescent="0.25">
      <c r="A6" s="76" t="s">
        <v>27</v>
      </c>
      <c r="B6" s="76"/>
      <c r="C6" s="76"/>
      <c r="D6" s="76"/>
      <c r="E6" s="76"/>
      <c r="F6" s="76"/>
    </row>
    <row r="7" spans="1:20" s="55" customFormat="1" ht="40.35" customHeight="1" x14ac:dyDescent="0.35">
      <c r="A7" s="53" t="s">
        <v>31</v>
      </c>
      <c r="B7" s="54"/>
      <c r="C7" s="54"/>
      <c r="D7" s="54"/>
      <c r="E7" s="54"/>
      <c r="F7" s="54"/>
      <c r="G7" s="54"/>
      <c r="H7" s="54"/>
      <c r="I7" s="54"/>
      <c r="J7" s="54"/>
      <c r="K7" s="54"/>
      <c r="M7" s="56"/>
      <c r="R7" s="57"/>
      <c r="S7" s="57"/>
      <c r="T7" s="57"/>
    </row>
    <row r="8" spans="1:20" s="61" customFormat="1" ht="35.1" customHeight="1" x14ac:dyDescent="0.25">
      <c r="A8" s="73" t="s">
        <v>32</v>
      </c>
      <c r="B8" s="74" t="s">
        <v>33</v>
      </c>
      <c r="C8" s="74" t="s">
        <v>230</v>
      </c>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267</v>
      </c>
      <c r="B9" s="51">
        <v>4.91</v>
      </c>
      <c r="C9" s="51">
        <f>B9/50</f>
        <v>9.820000000000001E-2</v>
      </c>
      <c r="D9" s="41" t="s">
        <v>268</v>
      </c>
      <c r="E9" s="41" t="s">
        <v>194</v>
      </c>
      <c r="F9" s="42">
        <v>8106104000197</v>
      </c>
      <c r="G9" s="40">
        <v>45498</v>
      </c>
      <c r="H9" s="40" t="s">
        <v>269</v>
      </c>
      <c r="I9" s="69" t="s">
        <v>270</v>
      </c>
      <c r="J9" s="41">
        <v>2024</v>
      </c>
      <c r="K9" s="41" t="s">
        <v>196</v>
      </c>
      <c r="M9" s="38"/>
      <c r="N9" s="30"/>
      <c r="O9" s="30"/>
      <c r="R9" s="31"/>
      <c r="S9" s="31"/>
      <c r="T9" s="31"/>
    </row>
    <row r="10" spans="1:20" s="29" customFormat="1" ht="52.5" customHeight="1" x14ac:dyDescent="0.3">
      <c r="A10" s="36" t="s">
        <v>264</v>
      </c>
      <c r="B10" s="51">
        <v>2.97</v>
      </c>
      <c r="C10" s="51">
        <f>B10/100</f>
        <v>2.9700000000000001E-2</v>
      </c>
      <c r="D10" s="41" t="s">
        <v>181</v>
      </c>
      <c r="E10" s="41" t="s">
        <v>182</v>
      </c>
      <c r="F10" s="42">
        <v>47060688000169</v>
      </c>
      <c r="G10" s="40">
        <v>45322</v>
      </c>
      <c r="H10" s="40" t="s">
        <v>265</v>
      </c>
      <c r="I10" s="69">
        <v>9</v>
      </c>
      <c r="J10" s="41">
        <v>2024</v>
      </c>
      <c r="K10" s="41" t="s">
        <v>183</v>
      </c>
      <c r="M10" s="38"/>
      <c r="N10" s="30"/>
      <c r="O10" s="30"/>
      <c r="R10" s="31"/>
      <c r="S10" s="31"/>
      <c r="T10" s="31"/>
    </row>
    <row r="11" spans="1:20" s="29" customFormat="1" ht="52.5" customHeight="1" x14ac:dyDescent="0.3">
      <c r="A11" s="36" t="s">
        <v>266</v>
      </c>
      <c r="B11" s="51">
        <v>0.06</v>
      </c>
      <c r="C11" s="51">
        <f>B11</f>
        <v>0.06</v>
      </c>
      <c r="D11" s="41" t="s">
        <v>184</v>
      </c>
      <c r="E11" s="41" t="s">
        <v>182</v>
      </c>
      <c r="F11" s="42">
        <v>7216696000137</v>
      </c>
      <c r="G11" s="40">
        <v>45470</v>
      </c>
      <c r="H11" s="40" t="s">
        <v>212</v>
      </c>
      <c r="I11" s="69">
        <v>48</v>
      </c>
      <c r="J11" s="41">
        <v>2024</v>
      </c>
      <c r="K11" s="41" t="s">
        <v>183</v>
      </c>
      <c r="M11" s="38"/>
      <c r="N11" s="30"/>
      <c r="O11" s="30"/>
      <c r="R11" s="31"/>
      <c r="S11" s="31"/>
      <c r="T11" s="31"/>
    </row>
    <row r="12" spans="1:20" s="29" customFormat="1" ht="52.5" customHeight="1" x14ac:dyDescent="0.3">
      <c r="A12" s="36" t="s">
        <v>241</v>
      </c>
      <c r="B12" s="51">
        <v>0.3</v>
      </c>
      <c r="C12" s="51">
        <v>0.3</v>
      </c>
      <c r="D12" s="41" t="s">
        <v>206</v>
      </c>
      <c r="E12" s="41" t="s">
        <v>192</v>
      </c>
      <c r="F12" s="42">
        <v>76480045000172</v>
      </c>
      <c r="G12" s="40">
        <v>45481</v>
      </c>
      <c r="H12" s="69" t="s">
        <v>242</v>
      </c>
      <c r="I12" s="41">
        <v>9</v>
      </c>
      <c r="J12" s="41">
        <v>2024</v>
      </c>
      <c r="K12" s="43" t="s">
        <v>207</v>
      </c>
      <c r="M12" s="38"/>
      <c r="N12" s="30"/>
      <c r="O12" s="30"/>
      <c r="R12" s="31"/>
      <c r="S12" s="31"/>
      <c r="T12" s="31"/>
    </row>
    <row r="13" spans="1:20" s="29" customFormat="1" ht="52.5" customHeight="1" x14ac:dyDescent="0.3">
      <c r="A13" s="36" t="s">
        <v>238</v>
      </c>
      <c r="B13" s="51">
        <v>10</v>
      </c>
      <c r="C13" s="51">
        <f>B13/50</f>
        <v>0.2</v>
      </c>
      <c r="D13" s="41" t="s">
        <v>181</v>
      </c>
      <c r="E13" s="41" t="s">
        <v>194</v>
      </c>
      <c r="F13" s="42">
        <v>4484195000143</v>
      </c>
      <c r="G13" s="40">
        <v>45537</v>
      </c>
      <c r="H13" s="69" t="s">
        <v>239</v>
      </c>
      <c r="I13" s="41" t="s">
        <v>240</v>
      </c>
      <c r="J13" s="41">
        <v>2024</v>
      </c>
      <c r="K13" s="43" t="s">
        <v>196</v>
      </c>
      <c r="M13" s="38"/>
      <c r="N13" s="30"/>
      <c r="O13" s="30"/>
      <c r="R13" s="31"/>
      <c r="S13" s="31"/>
      <c r="T13" s="31"/>
    </row>
    <row r="14" spans="1:20" s="65" customFormat="1" ht="40.35" customHeight="1" x14ac:dyDescent="0.3">
      <c r="A14" s="78" t="s">
        <v>42</v>
      </c>
      <c r="B14" s="79"/>
      <c r="C14" s="79"/>
      <c r="D14" s="79"/>
      <c r="E14" s="80"/>
      <c r="F14" s="80"/>
      <c r="G14" s="81"/>
      <c r="H14" s="64"/>
      <c r="I14" s="64"/>
      <c r="J14" s="64"/>
      <c r="K14" s="64"/>
      <c r="M14" s="82"/>
      <c r="R14" s="66"/>
      <c r="S14" s="66"/>
      <c r="T14" s="66"/>
    </row>
    <row r="15" spans="1:20" s="61" customFormat="1" ht="35.1" customHeight="1" x14ac:dyDescent="0.25">
      <c r="A15" s="58" t="s">
        <v>32</v>
      </c>
      <c r="B15" s="60" t="s">
        <v>43</v>
      </c>
      <c r="C15" s="60" t="s">
        <v>230</v>
      </c>
      <c r="D15" s="59" t="s">
        <v>44</v>
      </c>
      <c r="E15" s="60" t="s">
        <v>45</v>
      </c>
      <c r="F15" s="135" t="s">
        <v>46</v>
      </c>
      <c r="G15" s="136"/>
      <c r="H15" s="68"/>
      <c r="I15" s="68"/>
      <c r="J15" s="68"/>
      <c r="K15" s="68"/>
      <c r="N15" s="62"/>
      <c r="O15" s="62"/>
      <c r="R15" s="63"/>
      <c r="S15" s="63"/>
      <c r="T15" s="63"/>
    </row>
    <row r="16" spans="1:20" ht="40.35" customHeight="1" x14ac:dyDescent="0.25">
      <c r="A16" s="72" t="s">
        <v>47</v>
      </c>
      <c r="B16" s="8"/>
      <c r="C16" s="8"/>
      <c r="D16" s="71"/>
      <c r="E16" s="44"/>
      <c r="F16" s="45"/>
      <c r="G16" s="46"/>
      <c r="H16" s="6"/>
      <c r="I16" s="6"/>
      <c r="J16" s="6"/>
      <c r="K16" s="6"/>
      <c r="M16" s="4"/>
      <c r="N16" s="3"/>
      <c r="O16" s="3"/>
      <c r="R16" s="5"/>
      <c r="S16" s="5"/>
      <c r="T16" s="5"/>
    </row>
    <row r="17" spans="1:20" s="29" customFormat="1" ht="35.1" customHeight="1" x14ac:dyDescent="0.3">
      <c r="A17" s="73" t="s">
        <v>36</v>
      </c>
      <c r="B17" s="74" t="s">
        <v>43</v>
      </c>
      <c r="C17" s="74" t="s">
        <v>230</v>
      </c>
      <c r="D17" s="74" t="s">
        <v>48</v>
      </c>
      <c r="E17" s="130" t="s">
        <v>49</v>
      </c>
      <c r="F17" s="130"/>
      <c r="G17" s="131"/>
      <c r="H17" s="37"/>
      <c r="I17" s="37"/>
      <c r="J17" s="37"/>
      <c r="K17" s="37"/>
      <c r="M17" s="38"/>
      <c r="N17" s="30"/>
      <c r="O17" s="30"/>
      <c r="R17" s="31"/>
      <c r="S17" s="31"/>
      <c r="T17" s="31"/>
    </row>
    <row r="18" spans="1:20" s="29" customFormat="1" ht="54" customHeight="1" x14ac:dyDescent="0.3">
      <c r="A18" s="94" t="s">
        <v>225</v>
      </c>
      <c r="B18" s="51">
        <v>0.24</v>
      </c>
      <c r="C18" s="51">
        <v>0.09</v>
      </c>
      <c r="D18" s="67">
        <v>45665.486805555556</v>
      </c>
      <c r="E18" s="132" t="s">
        <v>223</v>
      </c>
      <c r="F18" s="133"/>
      <c r="G18" s="134"/>
      <c r="H18" s="37"/>
      <c r="I18" s="37"/>
      <c r="J18" s="37"/>
      <c r="K18" s="37"/>
      <c r="M18" s="38"/>
      <c r="N18" s="30"/>
      <c r="O18" s="30"/>
      <c r="R18" s="31"/>
      <c r="S18" s="31"/>
      <c r="T18" s="31"/>
    </row>
  </sheetData>
  <mergeCells count="9">
    <mergeCell ref="E17:G17"/>
    <mergeCell ref="E18:G18"/>
    <mergeCell ref="F15:G15"/>
    <mergeCell ref="B1:E1"/>
    <mergeCell ref="B2:E2"/>
    <mergeCell ref="B4:D4"/>
    <mergeCell ref="E4:F4"/>
    <mergeCell ref="B5:D5"/>
    <mergeCell ref="E5:F5"/>
  </mergeCells>
  <conditionalFormatting sqref="G1:G3 G8:G13 H9:H11">
    <cfRule type="expression" dxfId="93" priority="23">
      <formula>$G1="VALOR INCONSISTENTE"</formula>
    </cfRule>
  </conditionalFormatting>
  <conditionalFormatting sqref="A19:K23 A17:B17 D17:K17 A16:K16 A15:B15 D15:K15 A9:K14">
    <cfRule type="expression" dxfId="92" priority="2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91" priority="21">
      <formula>$G4="VALOR INCONSISTENTE"</formula>
    </cfRule>
  </conditionalFormatting>
  <conditionalFormatting sqref="H18:K18 B18:C18">
    <cfRule type="expression" dxfId="90" priority="17">
      <formula>AND(B18&lt;&gt;"",MOD(ROW(),2)=0,$A18&lt;&gt;"PESQUISA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A18">
    <cfRule type="expression" dxfId="89" priority="16">
      <formula>AND(A18&lt;&gt;"",MOD(ROW(),2)=0,$A18&lt;&gt;"PESQUISA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E18:G18">
    <cfRule type="expression" dxfId="88" priority="15">
      <formula>AND(E18&lt;&gt;"",MOD(ROW(),2)=0,$A18&lt;&gt;"PESQUISA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D18">
    <cfRule type="expression" dxfId="87" priority="10">
      <formula>AND(D18&lt;&gt;"",MOD(ROW(),2)=0,$A18&lt;&gt;"PESQUISA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C17">
    <cfRule type="expression" dxfId="86" priority="9">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5">
    <cfRule type="expression" dxfId="85" priority="8">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9F4EF-DE57-4B2D-A658-8ADC56E39D09}">
  <sheetPr codeName="Planilha44">
    <pageSetUpPr fitToPage="1"/>
  </sheetPr>
  <dimension ref="A1:S16"/>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7.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22" t="s">
        <v>174</v>
      </c>
      <c r="C1" s="123"/>
      <c r="D1" s="124"/>
      <c r="E1" s="9"/>
      <c r="F1" s="2"/>
      <c r="G1" s="1"/>
      <c r="H1" s="2"/>
      <c r="I1" s="2"/>
      <c r="J1" s="2"/>
      <c r="K1" s="3"/>
      <c r="M1" s="3"/>
      <c r="N1" s="3"/>
    </row>
    <row r="2" spans="1:19" s="26" customFormat="1" ht="27" customHeight="1" x14ac:dyDescent="0.25">
      <c r="A2" s="70" t="s">
        <v>26</v>
      </c>
      <c r="B2" s="125" t="s">
        <v>170</v>
      </c>
      <c r="C2" s="126"/>
      <c r="D2" s="127"/>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8" t="s">
        <v>29</v>
      </c>
      <c r="C4" s="128"/>
      <c r="D4" s="128" t="s">
        <v>30</v>
      </c>
      <c r="E4" s="128"/>
      <c r="F4" s="7"/>
      <c r="H4" s="7"/>
      <c r="I4" s="7"/>
      <c r="J4" s="2"/>
      <c r="Q4" s="5"/>
      <c r="R4" s="5"/>
      <c r="S4" s="5"/>
    </row>
    <row r="5" spans="1:19" ht="25.35" customHeight="1" x14ac:dyDescent="0.25">
      <c r="A5" s="87">
        <f>IFERROR(AVERAGE(B7:B1048576),0)</f>
        <v>0.84249999999999992</v>
      </c>
      <c r="B5" s="129">
        <f>IFERROR(MEDIAN(B7:B1048576),0)</f>
        <v>0.65</v>
      </c>
      <c r="C5" s="129"/>
      <c r="D5" s="129">
        <f>IFERROR(AVERAGEIFS(B7:B1048576,B7:B1048576,"&lt;"&amp;(A5+IFERROR(_xlfn.STDEV.S(B7:B1048576),0)),B7:B1048576,"&gt;"&amp;(A5-IFERROR(_xlfn.STDEV.S(B7:B1048576),0))),0)</f>
        <v>0.56666666666666676</v>
      </c>
      <c r="E5" s="129"/>
    </row>
    <row r="6" spans="1:19" ht="18" customHeight="1" x14ac:dyDescent="0.25">
      <c r="A6" s="76" t="s">
        <v>27</v>
      </c>
      <c r="B6" s="76"/>
      <c r="C6" s="76"/>
      <c r="D6" s="76"/>
      <c r="E6" s="76"/>
    </row>
    <row r="7" spans="1:19" s="55" customFormat="1" ht="40.3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271</v>
      </c>
      <c r="B9" s="51">
        <v>0.4</v>
      </c>
      <c r="C9" s="41" t="s">
        <v>191</v>
      </c>
      <c r="D9" s="41" t="s">
        <v>192</v>
      </c>
      <c r="E9" s="42">
        <v>7287887000190</v>
      </c>
      <c r="F9" s="40">
        <v>45399</v>
      </c>
      <c r="G9" s="69" t="s">
        <v>272</v>
      </c>
      <c r="H9" s="41">
        <v>22</v>
      </c>
      <c r="I9" s="41">
        <v>2024</v>
      </c>
      <c r="J9" s="43" t="s">
        <v>193</v>
      </c>
      <c r="L9" s="38"/>
      <c r="M9" s="30"/>
      <c r="N9" s="30"/>
      <c r="Q9" s="31"/>
      <c r="R9" s="31"/>
      <c r="S9" s="31"/>
    </row>
    <row r="10" spans="1:19" s="29" customFormat="1" ht="52.5" customHeight="1" x14ac:dyDescent="0.3">
      <c r="A10" s="36" t="s">
        <v>273</v>
      </c>
      <c r="B10" s="51">
        <v>1.67</v>
      </c>
      <c r="C10" s="41" t="s">
        <v>170</v>
      </c>
      <c r="D10" s="41" t="s">
        <v>194</v>
      </c>
      <c r="E10" s="42">
        <v>1373170000184</v>
      </c>
      <c r="F10" s="40">
        <v>45509</v>
      </c>
      <c r="G10" s="69" t="s">
        <v>274</v>
      </c>
      <c r="H10" s="41" t="s">
        <v>275</v>
      </c>
      <c r="I10" s="41">
        <v>2024</v>
      </c>
      <c r="J10" s="43" t="s">
        <v>196</v>
      </c>
      <c r="L10" s="38"/>
      <c r="M10" s="30"/>
      <c r="N10" s="30"/>
      <c r="Q10" s="31"/>
      <c r="R10" s="31"/>
      <c r="S10" s="31"/>
    </row>
    <row r="11" spans="1:19" s="65" customFormat="1" ht="40.35" customHeight="1" x14ac:dyDescent="0.3">
      <c r="A11" s="78" t="s">
        <v>42</v>
      </c>
      <c r="B11" s="79"/>
      <c r="C11" s="79"/>
      <c r="D11" s="80"/>
      <c r="E11" s="80"/>
      <c r="F11" s="81"/>
      <c r="G11" s="64"/>
      <c r="H11" s="64"/>
      <c r="I11" s="64"/>
      <c r="J11" s="64"/>
      <c r="L11" s="82"/>
      <c r="Q11" s="66"/>
      <c r="R11" s="66"/>
      <c r="S11" s="66"/>
    </row>
    <row r="12" spans="1:19" s="61" customFormat="1" ht="35.1" customHeight="1" x14ac:dyDescent="0.25">
      <c r="A12" s="58" t="s">
        <v>32</v>
      </c>
      <c r="B12" s="60" t="s">
        <v>43</v>
      </c>
      <c r="C12" s="59" t="s">
        <v>44</v>
      </c>
      <c r="D12" s="60" t="s">
        <v>45</v>
      </c>
      <c r="E12" s="135" t="s">
        <v>46</v>
      </c>
      <c r="F12" s="136"/>
      <c r="G12" s="68"/>
      <c r="H12" s="68"/>
      <c r="I12" s="68"/>
      <c r="J12" s="68"/>
      <c r="M12" s="62"/>
      <c r="N12" s="62"/>
      <c r="Q12" s="63"/>
      <c r="R12" s="63"/>
      <c r="S12" s="63"/>
    </row>
    <row r="13" spans="1:19" ht="40.35" customHeight="1" x14ac:dyDescent="0.25">
      <c r="A13" s="72" t="s">
        <v>47</v>
      </c>
      <c r="B13" s="8"/>
      <c r="C13" s="71"/>
      <c r="D13" s="44"/>
      <c r="E13" s="45"/>
      <c r="F13" s="46"/>
      <c r="G13" s="6"/>
      <c r="H13" s="6"/>
      <c r="I13" s="6"/>
      <c r="J13" s="6"/>
      <c r="L13" s="4"/>
      <c r="M13" s="3"/>
      <c r="N13" s="3"/>
      <c r="Q13" s="5"/>
      <c r="R13" s="5"/>
      <c r="S13" s="5"/>
    </row>
    <row r="14" spans="1:19" s="29" customFormat="1" ht="35.1" customHeight="1" x14ac:dyDescent="0.3">
      <c r="A14" s="73" t="s">
        <v>36</v>
      </c>
      <c r="B14" s="74" t="s">
        <v>43</v>
      </c>
      <c r="C14" s="74" t="s">
        <v>48</v>
      </c>
      <c r="D14" s="130" t="s">
        <v>49</v>
      </c>
      <c r="E14" s="130"/>
      <c r="F14" s="131"/>
      <c r="G14" s="37"/>
      <c r="H14" s="37"/>
      <c r="I14" s="37"/>
      <c r="J14" s="37"/>
      <c r="L14" s="38"/>
      <c r="M14" s="30"/>
      <c r="N14" s="30"/>
      <c r="Q14" s="31"/>
      <c r="R14" s="31"/>
      <c r="S14" s="31"/>
    </row>
    <row r="15" spans="1:19" s="29" customFormat="1" ht="54" customHeight="1" x14ac:dyDescent="0.3">
      <c r="A15" s="94" t="s">
        <v>225</v>
      </c>
      <c r="B15" s="51">
        <v>0.4</v>
      </c>
      <c r="C15" s="67">
        <v>45665.486805555556</v>
      </c>
      <c r="D15" s="132" t="s">
        <v>223</v>
      </c>
      <c r="E15" s="133"/>
      <c r="F15" s="134"/>
      <c r="G15" s="37"/>
      <c r="H15" s="37"/>
      <c r="I15" s="37"/>
      <c r="J15" s="37"/>
      <c r="L15" s="38"/>
      <c r="M15" s="30"/>
      <c r="N15" s="30"/>
      <c r="Q15" s="31"/>
      <c r="R15" s="31"/>
      <c r="S15" s="31"/>
    </row>
    <row r="16" spans="1:19" s="29" customFormat="1" ht="54" customHeight="1" x14ac:dyDescent="0.3">
      <c r="A16" s="94" t="s">
        <v>226</v>
      </c>
      <c r="B16" s="51">
        <v>0.9</v>
      </c>
      <c r="C16" s="67">
        <v>45666.486805555556</v>
      </c>
      <c r="D16" s="132" t="s">
        <v>223</v>
      </c>
      <c r="E16" s="133"/>
      <c r="F16" s="134"/>
      <c r="G16" s="37"/>
      <c r="H16" s="37"/>
      <c r="I16" s="37"/>
      <c r="J16" s="37"/>
      <c r="L16" s="38"/>
      <c r="M16" s="30"/>
      <c r="N16" s="30"/>
      <c r="Q16" s="31"/>
      <c r="R16" s="31"/>
      <c r="S16" s="31"/>
    </row>
  </sheetData>
  <mergeCells count="10">
    <mergeCell ref="D14:F14"/>
    <mergeCell ref="D15:F15"/>
    <mergeCell ref="D16:F16"/>
    <mergeCell ref="E12:F12"/>
    <mergeCell ref="B1:D1"/>
    <mergeCell ref="B2:D2"/>
    <mergeCell ref="B4:C4"/>
    <mergeCell ref="D4:E4"/>
    <mergeCell ref="B5:C5"/>
    <mergeCell ref="D5:E5"/>
  </mergeCells>
  <conditionalFormatting sqref="F1:F3 F8:F10">
    <cfRule type="expression" dxfId="84" priority="14">
      <formula>$F1="VALOR INCONSISTENTE"</formula>
    </cfRule>
  </conditionalFormatting>
  <conditionalFormatting sqref="A17:J27 A9:J14">
    <cfRule type="expression" dxfId="83" priority="1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2" priority="12">
      <formula>$F4="VALOR INCONSISTENTE"</formula>
    </cfRule>
  </conditionalFormatting>
  <conditionalFormatting sqref="B15 G15:J15">
    <cfRule type="expression" dxfId="81" priority="9">
      <formula>AND(B15&lt;&gt;"",MOD(ROW(),2)=0,$A15&lt;&gt;"PESQUISA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15">
    <cfRule type="expression" dxfId="80" priority="8">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5:F15">
    <cfRule type="expression" dxfId="79" priority="7">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16">
    <cfRule type="expression" dxfId="78" priority="6">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B16 G16:J16">
    <cfRule type="expression" dxfId="77" priority="5">
      <formula>AND(B16&lt;&gt;"",MOD(ROW(),2)=0,$A16&lt;&gt;"PESQUISA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6:F16">
    <cfRule type="expression" dxfId="76" priority="4">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
    <cfRule type="expression" dxfId="75" priority="3">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5">
    <cfRule type="expression" dxfId="74" priority="2">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62E95-E486-40AC-8333-F520FB11D4D3}">
  <sheetPr codeName="Planilha45">
    <pageSetUpPr fitToPage="1"/>
  </sheetPr>
  <dimension ref="A1:S15"/>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6.710937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22" t="s">
        <v>175</v>
      </c>
      <c r="C1" s="123"/>
      <c r="D1" s="124"/>
      <c r="E1" s="9"/>
      <c r="F1" s="2"/>
      <c r="G1" s="1"/>
      <c r="H1" s="2"/>
      <c r="I1" s="2"/>
      <c r="J1" s="2"/>
      <c r="K1" s="3"/>
      <c r="M1" s="3"/>
      <c r="N1" s="3"/>
    </row>
    <row r="2" spans="1:19" s="26" customFormat="1" ht="27" customHeight="1" x14ac:dyDescent="0.25">
      <c r="A2" s="70" t="s">
        <v>26</v>
      </c>
      <c r="B2" s="125" t="s">
        <v>170</v>
      </c>
      <c r="C2" s="126"/>
      <c r="D2" s="127"/>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8" t="s">
        <v>29</v>
      </c>
      <c r="C4" s="128"/>
      <c r="D4" s="128" t="s">
        <v>30</v>
      </c>
      <c r="E4" s="128"/>
      <c r="F4" s="7"/>
      <c r="H4" s="7"/>
      <c r="I4" s="7"/>
      <c r="J4" s="2"/>
      <c r="Q4" s="5"/>
      <c r="R4" s="5"/>
      <c r="S4" s="5"/>
    </row>
    <row r="5" spans="1:19" ht="25.35" customHeight="1" x14ac:dyDescent="0.25">
      <c r="A5" s="87">
        <f>IFERROR(AVERAGE(B7:B1048576),0)</f>
        <v>0.30666666666666664</v>
      </c>
      <c r="B5" s="129">
        <f>IFERROR(MEDIAN(B7:B1048576),0)</f>
        <v>0.31</v>
      </c>
      <c r="C5" s="129"/>
      <c r="D5" s="129">
        <f>IFERROR(AVERAGEIFS(B7:B1048576,B7:B1048576,"&lt;"&amp;(A5+IFERROR(_xlfn.STDEV.S(B7:B1048576),0)),B7:B1048576,"&gt;"&amp;(A5-IFERROR(_xlfn.STDEV.S(B7:B1048576),0))),0)</f>
        <v>0.40500000000000003</v>
      </c>
      <c r="E5" s="129"/>
    </row>
    <row r="6" spans="1:19" ht="18" customHeight="1" x14ac:dyDescent="0.25">
      <c r="A6" s="76" t="s">
        <v>27</v>
      </c>
      <c r="B6" s="76"/>
      <c r="C6" s="76"/>
      <c r="D6" s="76"/>
      <c r="E6" s="76"/>
    </row>
    <row r="7" spans="1:19" s="55" customFormat="1" ht="40.3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208</v>
      </c>
      <c r="B9" s="51">
        <v>0.11</v>
      </c>
      <c r="C9" s="41" t="s">
        <v>206</v>
      </c>
      <c r="D9" s="41" t="s">
        <v>192</v>
      </c>
      <c r="E9" s="42" t="s">
        <v>205</v>
      </c>
      <c r="F9" s="40">
        <v>45426</v>
      </c>
      <c r="G9" s="69" t="s">
        <v>209</v>
      </c>
      <c r="H9" s="41">
        <v>3</v>
      </c>
      <c r="I9" s="41">
        <v>2024</v>
      </c>
      <c r="J9" s="43" t="s">
        <v>193</v>
      </c>
      <c r="L9" s="38"/>
      <c r="M9" s="30"/>
      <c r="N9" s="30"/>
      <c r="Q9" s="31"/>
      <c r="R9" s="31"/>
      <c r="S9" s="31"/>
    </row>
    <row r="10" spans="1:19" s="65" customFormat="1" ht="40.35" customHeight="1" x14ac:dyDescent="0.3">
      <c r="A10" s="78" t="s">
        <v>42</v>
      </c>
      <c r="B10" s="79"/>
      <c r="C10" s="79"/>
      <c r="D10" s="80"/>
      <c r="E10" s="80"/>
      <c r="F10" s="81"/>
      <c r="G10" s="64"/>
      <c r="H10" s="64"/>
      <c r="I10" s="64"/>
      <c r="J10" s="64"/>
      <c r="L10" s="82"/>
      <c r="Q10" s="66"/>
      <c r="R10" s="66"/>
      <c r="S10" s="66"/>
    </row>
    <row r="11" spans="1:19" s="61" customFormat="1" ht="35.1" customHeight="1" x14ac:dyDescent="0.25">
      <c r="A11" s="58" t="s">
        <v>32</v>
      </c>
      <c r="B11" s="60" t="s">
        <v>43</v>
      </c>
      <c r="C11" s="59" t="s">
        <v>44</v>
      </c>
      <c r="D11" s="60" t="s">
        <v>45</v>
      </c>
      <c r="E11" s="135" t="s">
        <v>46</v>
      </c>
      <c r="F11" s="136"/>
      <c r="G11" s="68"/>
      <c r="H11" s="68"/>
      <c r="I11" s="68"/>
      <c r="J11" s="68"/>
      <c r="M11" s="62"/>
      <c r="N11" s="62"/>
      <c r="Q11" s="63"/>
      <c r="R11" s="63"/>
      <c r="S11" s="63"/>
    </row>
    <row r="12" spans="1:19" ht="40.35" customHeight="1" x14ac:dyDescent="0.25">
      <c r="A12" s="72" t="s">
        <v>47</v>
      </c>
      <c r="B12" s="8"/>
      <c r="C12" s="71"/>
      <c r="D12" s="44"/>
      <c r="E12" s="45"/>
      <c r="F12" s="46"/>
      <c r="G12" s="6"/>
      <c r="H12" s="6"/>
      <c r="I12" s="6"/>
      <c r="J12" s="6"/>
      <c r="L12" s="4"/>
      <c r="M12" s="3"/>
      <c r="N12" s="3"/>
      <c r="Q12" s="5"/>
      <c r="R12" s="5"/>
      <c r="S12" s="5"/>
    </row>
    <row r="13" spans="1:19" s="29" customFormat="1" ht="35.1" customHeight="1" x14ac:dyDescent="0.3">
      <c r="A13" s="73" t="s">
        <v>36</v>
      </c>
      <c r="B13" s="74" t="s">
        <v>43</v>
      </c>
      <c r="C13" s="74" t="s">
        <v>48</v>
      </c>
      <c r="D13" s="130" t="s">
        <v>49</v>
      </c>
      <c r="E13" s="130"/>
      <c r="F13" s="131"/>
      <c r="G13" s="37"/>
      <c r="H13" s="37"/>
      <c r="I13" s="37"/>
      <c r="J13" s="37"/>
      <c r="L13" s="38"/>
      <c r="M13" s="30"/>
      <c r="N13" s="30"/>
      <c r="Q13" s="31"/>
      <c r="R13" s="31"/>
      <c r="S13" s="31"/>
    </row>
    <row r="14" spans="1:19" s="29" customFormat="1" ht="54" customHeight="1" x14ac:dyDescent="0.3">
      <c r="A14" s="94" t="s">
        <v>225</v>
      </c>
      <c r="B14" s="51">
        <v>0.5</v>
      </c>
      <c r="C14" s="67">
        <v>45665.486805555556</v>
      </c>
      <c r="D14" s="132" t="s">
        <v>223</v>
      </c>
      <c r="E14" s="133"/>
      <c r="F14" s="134"/>
      <c r="G14" s="37"/>
      <c r="H14" s="37"/>
      <c r="I14" s="37"/>
      <c r="J14" s="37"/>
      <c r="L14" s="38"/>
      <c r="M14" s="30"/>
      <c r="N14" s="30"/>
      <c r="Q14" s="31"/>
      <c r="R14" s="31"/>
      <c r="S14" s="31"/>
    </row>
    <row r="15" spans="1:19" s="29" customFormat="1" ht="54" customHeight="1" x14ac:dyDescent="0.3">
      <c r="A15" s="94" t="s">
        <v>226</v>
      </c>
      <c r="B15" s="51">
        <v>0.31</v>
      </c>
      <c r="C15" s="67">
        <v>45666.486805555556</v>
      </c>
      <c r="D15" s="132" t="s">
        <v>223</v>
      </c>
      <c r="E15" s="133"/>
      <c r="F15" s="134"/>
      <c r="G15" s="37"/>
      <c r="H15" s="37"/>
      <c r="I15" s="37"/>
      <c r="J15" s="37"/>
      <c r="L15" s="38"/>
      <c r="M15" s="30"/>
      <c r="N15" s="30"/>
      <c r="Q15" s="31"/>
      <c r="R15" s="31"/>
      <c r="S15" s="31"/>
    </row>
  </sheetData>
  <mergeCells count="10">
    <mergeCell ref="D13:F13"/>
    <mergeCell ref="D14:F14"/>
    <mergeCell ref="D15:F15"/>
    <mergeCell ref="E11:F11"/>
    <mergeCell ref="B1:D1"/>
    <mergeCell ref="B2:D2"/>
    <mergeCell ref="B4:C4"/>
    <mergeCell ref="D4:E4"/>
    <mergeCell ref="B5:C5"/>
    <mergeCell ref="D5:E5"/>
  </mergeCells>
  <conditionalFormatting sqref="F1:F3 F8:F9">
    <cfRule type="expression" dxfId="73" priority="13">
      <formula>$F1="VALOR INCONSISTENTE"</formula>
    </cfRule>
  </conditionalFormatting>
  <conditionalFormatting sqref="A16:J32 A9:J13">
    <cfRule type="expression" dxfId="72" priority="1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1" priority="11">
      <formula>$F4="VALOR INCONSISTENTE"</formula>
    </cfRule>
  </conditionalFormatting>
  <conditionalFormatting sqref="B14 G14:J14">
    <cfRule type="expression" dxfId="70" priority="8">
      <formula>AND(B14&lt;&gt;"",MOD(ROW(),2)=0,$A14&lt;&gt;"PESQUISA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A14">
    <cfRule type="expression" dxfId="69" priority="7">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D14:F14">
    <cfRule type="expression" dxfId="68" priority="6">
      <formula>AND(D14&lt;&gt;"",MOD(ROW(),2)=0,$A14&lt;&gt;"PESQUISA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A15">
    <cfRule type="expression" dxfId="67" priority="5">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B15 G15:J15">
    <cfRule type="expression" dxfId="66" priority="4">
      <formula>AND(B15&lt;&gt;"",MOD(ROW(),2)=0,$A15&lt;&gt;"PESQUISA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5:F15">
    <cfRule type="expression" dxfId="65" priority="3">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5">
    <cfRule type="expression" dxfId="64" priority="2">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4">
    <cfRule type="expression" dxfId="63" priority="1">
      <formula>AND(C14&lt;&gt;"",MOD(ROW(),2)=0,$A14&lt;&gt;"PESQUISA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C495C-3E5A-46CA-82D7-5C84B9468156}">
  <sheetPr codeName="Planilha46">
    <pageSetUpPr fitToPage="1"/>
  </sheetPr>
  <dimension ref="A1:S16"/>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8.5703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22" t="s">
        <v>176</v>
      </c>
      <c r="C1" s="123"/>
      <c r="D1" s="124"/>
      <c r="E1" s="9"/>
      <c r="F1" s="2"/>
      <c r="G1" s="1"/>
      <c r="H1" s="2"/>
      <c r="I1" s="2"/>
      <c r="J1" s="2"/>
      <c r="K1" s="3"/>
      <c r="M1" s="3"/>
      <c r="N1" s="3"/>
    </row>
    <row r="2" spans="1:19" s="26" customFormat="1" ht="27" customHeight="1" x14ac:dyDescent="0.25">
      <c r="A2" s="70" t="s">
        <v>26</v>
      </c>
      <c r="B2" s="125" t="s">
        <v>170</v>
      </c>
      <c r="C2" s="126"/>
      <c r="D2" s="127"/>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8" t="s">
        <v>29</v>
      </c>
      <c r="C4" s="128"/>
      <c r="D4" s="128" t="s">
        <v>30</v>
      </c>
      <c r="E4" s="128"/>
      <c r="F4" s="7"/>
      <c r="H4" s="7"/>
      <c r="I4" s="7"/>
      <c r="J4" s="2"/>
      <c r="Q4" s="5"/>
      <c r="R4" s="5"/>
      <c r="S4" s="5"/>
    </row>
    <row r="5" spans="1:19" ht="25.35" customHeight="1" x14ac:dyDescent="0.25">
      <c r="A5" s="87">
        <f>IFERROR(AVERAGE(B7:B1048576),0)</f>
        <v>1.0024999999999999</v>
      </c>
      <c r="B5" s="129">
        <f>IFERROR(MEDIAN(B7:B1048576),0)</f>
        <v>0.6399999999999999</v>
      </c>
      <c r="C5" s="129"/>
      <c r="D5" s="129">
        <f>IFERROR(AVERAGEIFS(B7:B1048576,B7:B1048576,"&lt;"&amp;(A5+IFERROR(_xlfn.STDEV.S(B7:B1048576),0)),B7:B1048576,"&gt;"&amp;(A5-IFERROR(_xlfn.STDEV.S(B7:B1048576),0))),0)</f>
        <v>0.54999999999999993</v>
      </c>
      <c r="E5" s="129"/>
    </row>
    <row r="6" spans="1:19" ht="18" customHeight="1" x14ac:dyDescent="0.25">
      <c r="A6" s="76" t="s">
        <v>27</v>
      </c>
      <c r="B6" s="76"/>
      <c r="C6" s="76"/>
      <c r="D6" s="76"/>
      <c r="E6" s="76"/>
    </row>
    <row r="7" spans="1:19" s="55" customFormat="1" ht="40.3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276</v>
      </c>
      <c r="B9" s="51">
        <v>2.36</v>
      </c>
      <c r="C9" s="41" t="s">
        <v>170</v>
      </c>
      <c r="D9" s="41" t="s">
        <v>194</v>
      </c>
      <c r="E9" s="42">
        <v>1373170000184</v>
      </c>
      <c r="F9" s="40">
        <v>45509</v>
      </c>
      <c r="G9" s="69" t="s">
        <v>274</v>
      </c>
      <c r="H9" s="41" t="s">
        <v>275</v>
      </c>
      <c r="I9" s="41">
        <v>2024</v>
      </c>
      <c r="J9" s="43" t="s">
        <v>196</v>
      </c>
      <c r="L9" s="38"/>
      <c r="M9" s="30"/>
      <c r="N9" s="30"/>
      <c r="Q9" s="31"/>
      <c r="R9" s="31"/>
      <c r="S9" s="31"/>
    </row>
    <row r="10" spans="1:19" s="29" customFormat="1" ht="52.5" customHeight="1" x14ac:dyDescent="0.3">
      <c r="A10" s="36" t="s">
        <v>243</v>
      </c>
      <c r="B10" s="51">
        <v>0.37</v>
      </c>
      <c r="C10" s="41" t="s">
        <v>184</v>
      </c>
      <c r="D10" s="41" t="s">
        <v>182</v>
      </c>
      <c r="E10" s="42" t="s">
        <v>228</v>
      </c>
      <c r="F10" s="40">
        <v>45351</v>
      </c>
      <c r="G10" s="69" t="s">
        <v>244</v>
      </c>
      <c r="H10" s="41">
        <v>11</v>
      </c>
      <c r="I10" s="41">
        <v>2024</v>
      </c>
      <c r="J10" s="43" t="s">
        <v>237</v>
      </c>
      <c r="L10" s="38"/>
      <c r="M10" s="30"/>
      <c r="N10" s="30"/>
      <c r="Q10" s="31"/>
      <c r="R10" s="31"/>
      <c r="S10" s="31"/>
    </row>
    <row r="11" spans="1:19" s="65" customFormat="1" ht="40.35" customHeight="1" x14ac:dyDescent="0.3">
      <c r="A11" s="78" t="s">
        <v>42</v>
      </c>
      <c r="B11" s="79"/>
      <c r="C11" s="79"/>
      <c r="D11" s="80"/>
      <c r="E11" s="80"/>
      <c r="F11" s="81"/>
      <c r="G11" s="64"/>
      <c r="H11" s="64"/>
      <c r="I11" s="64"/>
      <c r="J11" s="64"/>
      <c r="L11" s="82"/>
      <c r="Q11" s="66"/>
      <c r="R11" s="66"/>
      <c r="S11" s="66"/>
    </row>
    <row r="12" spans="1:19" s="61" customFormat="1" ht="35.1" customHeight="1" x14ac:dyDescent="0.25">
      <c r="A12" s="58" t="s">
        <v>32</v>
      </c>
      <c r="B12" s="60" t="s">
        <v>43</v>
      </c>
      <c r="C12" s="59" t="s">
        <v>44</v>
      </c>
      <c r="D12" s="60" t="s">
        <v>45</v>
      </c>
      <c r="E12" s="135" t="s">
        <v>46</v>
      </c>
      <c r="F12" s="136"/>
      <c r="G12" s="68"/>
      <c r="H12" s="68"/>
      <c r="I12" s="68"/>
      <c r="J12" s="68"/>
      <c r="M12" s="62"/>
      <c r="N12" s="62"/>
      <c r="Q12" s="63"/>
      <c r="R12" s="63"/>
      <c r="S12" s="63"/>
    </row>
    <row r="13" spans="1:19" ht="40.35" customHeight="1" x14ac:dyDescent="0.25">
      <c r="A13" s="72" t="s">
        <v>47</v>
      </c>
      <c r="B13" s="8"/>
      <c r="C13" s="71"/>
      <c r="D13" s="44"/>
      <c r="E13" s="45"/>
      <c r="F13" s="46"/>
      <c r="G13" s="6"/>
      <c r="H13" s="6"/>
      <c r="I13" s="6"/>
      <c r="J13" s="6"/>
      <c r="L13" s="4"/>
      <c r="M13" s="3"/>
      <c r="N13" s="3"/>
      <c r="Q13" s="5"/>
      <c r="R13" s="5"/>
      <c r="S13" s="5"/>
    </row>
    <row r="14" spans="1:19" s="29" customFormat="1" ht="35.1" customHeight="1" x14ac:dyDescent="0.3">
      <c r="A14" s="73" t="s">
        <v>36</v>
      </c>
      <c r="B14" s="74" t="s">
        <v>43</v>
      </c>
      <c r="C14" s="74" t="s">
        <v>48</v>
      </c>
      <c r="D14" s="130" t="s">
        <v>49</v>
      </c>
      <c r="E14" s="130"/>
      <c r="F14" s="131"/>
      <c r="G14" s="37"/>
      <c r="H14" s="37"/>
      <c r="I14" s="37"/>
      <c r="J14" s="37"/>
      <c r="L14" s="38"/>
      <c r="M14" s="30"/>
      <c r="N14" s="30"/>
      <c r="Q14" s="31"/>
      <c r="R14" s="31"/>
      <c r="S14" s="31"/>
    </row>
    <row r="15" spans="1:19" s="29" customFormat="1" ht="54" customHeight="1" x14ac:dyDescent="0.3">
      <c r="A15" s="94" t="s">
        <v>225</v>
      </c>
      <c r="B15" s="51">
        <v>0.7</v>
      </c>
      <c r="C15" s="67">
        <v>45665.486805555556</v>
      </c>
      <c r="D15" s="132" t="s">
        <v>223</v>
      </c>
      <c r="E15" s="133"/>
      <c r="F15" s="134"/>
      <c r="G15" s="37"/>
      <c r="H15" s="37"/>
      <c r="I15" s="37"/>
      <c r="J15" s="37"/>
      <c r="L15" s="38"/>
      <c r="M15" s="30"/>
      <c r="N15" s="30"/>
      <c r="Q15" s="31"/>
      <c r="R15" s="31"/>
      <c r="S15" s="31"/>
    </row>
    <row r="16" spans="1:19" s="29" customFormat="1" ht="54" customHeight="1" x14ac:dyDescent="0.3">
      <c r="A16" s="94" t="s">
        <v>226</v>
      </c>
      <c r="B16" s="51">
        <v>0.57999999999999996</v>
      </c>
      <c r="C16" s="67">
        <v>45666.486805555556</v>
      </c>
      <c r="D16" s="132" t="s">
        <v>223</v>
      </c>
      <c r="E16" s="133"/>
      <c r="F16" s="134"/>
      <c r="G16" s="37"/>
      <c r="H16" s="37"/>
      <c r="I16" s="37"/>
      <c r="J16" s="37"/>
      <c r="L16" s="38"/>
      <c r="M16" s="30"/>
      <c r="N16" s="30"/>
      <c r="Q16" s="31"/>
      <c r="R16" s="31"/>
      <c r="S16" s="31"/>
    </row>
  </sheetData>
  <mergeCells count="10">
    <mergeCell ref="D14:F14"/>
    <mergeCell ref="D15:F15"/>
    <mergeCell ref="D16:F16"/>
    <mergeCell ref="E12:F12"/>
    <mergeCell ref="B1:D1"/>
    <mergeCell ref="B2:D2"/>
    <mergeCell ref="B4:C4"/>
    <mergeCell ref="D4:E4"/>
    <mergeCell ref="B5:C5"/>
    <mergeCell ref="D5:E5"/>
  </mergeCells>
  <conditionalFormatting sqref="F1:F3 F8:F10">
    <cfRule type="expression" dxfId="62" priority="13">
      <formula>$F1="VALOR INCONSISTENTE"</formula>
    </cfRule>
  </conditionalFormatting>
  <conditionalFormatting sqref="A17:J33 A9:J14">
    <cfRule type="expression" dxfId="61" priority="1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0" priority="11">
      <formula>$F4="VALOR INCONSISTENTE"</formula>
    </cfRule>
  </conditionalFormatting>
  <conditionalFormatting sqref="B15 G15:J15">
    <cfRule type="expression" dxfId="59" priority="8">
      <formula>AND(B15&lt;&gt;"",MOD(ROW(),2)=0,$A15&lt;&gt;"PESQUISA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15">
    <cfRule type="expression" dxfId="58" priority="7">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5:F15">
    <cfRule type="expression" dxfId="57" priority="6">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16">
    <cfRule type="expression" dxfId="56" priority="5">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B16 G16:J16">
    <cfRule type="expression" dxfId="55" priority="4">
      <formula>AND(B16&lt;&gt;"",MOD(ROW(),2)=0,$A16&lt;&gt;"PESQUISA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6:F16">
    <cfRule type="expression" dxfId="54" priority="3">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
    <cfRule type="expression" dxfId="53" priority="2">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5">
    <cfRule type="expression" dxfId="52"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4091B-BF37-46BE-BC2E-4A43EE97609B}">
  <sheetPr codeName="Planilha47">
    <pageSetUpPr fitToPage="1"/>
  </sheetPr>
  <dimension ref="A1:T17"/>
  <sheetViews>
    <sheetView showGridLines="0" zoomScale="80" zoomScaleNormal="80" workbookViewId="0">
      <pane ySplit="2" topLeftCell="A6" activePane="bottomLeft" state="frozen"/>
      <selection pane="bottomLeft" activeCell="A5" sqref="A5:XFD5"/>
    </sheetView>
  </sheetViews>
  <sheetFormatPr defaultRowHeight="35.1" customHeight="1" x14ac:dyDescent="0.25"/>
  <cols>
    <col min="1" max="1" width="63.85546875" customWidth="1"/>
    <col min="2" max="3" width="23.85546875" customWidth="1"/>
    <col min="4" max="4" width="28.2851562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22" t="s">
        <v>177</v>
      </c>
      <c r="C1" s="123"/>
      <c r="D1" s="123"/>
      <c r="E1" s="124"/>
      <c r="F1" s="9"/>
      <c r="G1" s="2"/>
      <c r="H1" s="1"/>
      <c r="I1" s="2"/>
      <c r="J1" s="2"/>
      <c r="K1" s="2"/>
      <c r="L1" s="3"/>
      <c r="N1" s="3"/>
      <c r="O1" s="3"/>
    </row>
    <row r="2" spans="1:20" s="26" customFormat="1" ht="27" customHeight="1" x14ac:dyDescent="0.25">
      <c r="A2" s="70" t="s">
        <v>26</v>
      </c>
      <c r="B2" s="125" t="s">
        <v>170</v>
      </c>
      <c r="C2" s="126"/>
      <c r="D2" s="126"/>
      <c r="E2" s="127"/>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28" t="s">
        <v>29</v>
      </c>
      <c r="C4" s="128"/>
      <c r="D4" s="128"/>
      <c r="E4" s="128" t="s">
        <v>30</v>
      </c>
      <c r="F4" s="128"/>
      <c r="G4" s="7"/>
      <c r="I4" s="7"/>
      <c r="J4" s="7"/>
      <c r="K4" s="2"/>
      <c r="R4" s="5"/>
      <c r="S4" s="5"/>
      <c r="T4" s="5"/>
    </row>
    <row r="5" spans="1:20" ht="25.35" customHeight="1" x14ac:dyDescent="0.25">
      <c r="A5" s="87">
        <f>IFERROR(AVERAGE(C7:C1048576),0)</f>
        <v>0.21360000000000001</v>
      </c>
      <c r="B5" s="129">
        <f>IFERROR(MEDIAN(C7:C1048576),0)</f>
        <v>0.17</v>
      </c>
      <c r="C5" s="129"/>
      <c r="D5" s="129"/>
      <c r="E5" s="129">
        <f>IFERROR(AVERAGEIFS(C7:C1048576,C7:C1048576,"&lt;"&amp;(A5+IFERROR(_xlfn.STDEV.S(C7:C1048576),0)),C7:C1048576,"&gt;"&amp;(A5-IFERROR(_xlfn.STDEV.S(C7:C1048576),0))),0)</f>
        <v>0.16700000000000001</v>
      </c>
      <c r="F5" s="129"/>
    </row>
    <row r="6" spans="1:20" ht="18" customHeight="1" x14ac:dyDescent="0.25">
      <c r="A6" s="76" t="s">
        <v>27</v>
      </c>
      <c r="B6" s="76"/>
      <c r="C6" s="76"/>
      <c r="D6" s="76"/>
      <c r="E6" s="76"/>
      <c r="F6" s="76"/>
    </row>
    <row r="7" spans="1:20" s="55" customFormat="1" ht="40.35" customHeight="1" x14ac:dyDescent="0.35">
      <c r="A7" s="53" t="s">
        <v>31</v>
      </c>
      <c r="B7" s="54"/>
      <c r="C7" s="54"/>
      <c r="D7" s="54"/>
      <c r="E7" s="54"/>
      <c r="F7" s="54"/>
      <c r="G7" s="54"/>
      <c r="H7" s="54"/>
      <c r="I7" s="54"/>
      <c r="J7" s="54"/>
      <c r="K7" s="54"/>
      <c r="M7" s="56"/>
      <c r="R7" s="57"/>
      <c r="S7" s="57"/>
      <c r="T7" s="57"/>
    </row>
    <row r="8" spans="1:20" s="61" customFormat="1" ht="35.1" customHeight="1" x14ac:dyDescent="0.25">
      <c r="A8" s="73" t="s">
        <v>32</v>
      </c>
      <c r="B8" s="74" t="s">
        <v>33</v>
      </c>
      <c r="C8" s="74" t="s">
        <v>230</v>
      </c>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211</v>
      </c>
      <c r="B9" s="51">
        <v>0.13</v>
      </c>
      <c r="C9" s="51">
        <v>0.13</v>
      </c>
      <c r="D9" s="41" t="s">
        <v>184</v>
      </c>
      <c r="E9" s="41" t="s">
        <v>182</v>
      </c>
      <c r="F9" s="42" t="s">
        <v>204</v>
      </c>
      <c r="G9" s="40">
        <v>45470</v>
      </c>
      <c r="H9" s="69" t="s">
        <v>212</v>
      </c>
      <c r="I9" s="41">
        <v>48</v>
      </c>
      <c r="J9" s="41">
        <v>2024</v>
      </c>
      <c r="K9" s="43" t="s">
        <v>183</v>
      </c>
      <c r="M9" s="38"/>
      <c r="N9" s="30"/>
      <c r="O9" s="30"/>
      <c r="R9" s="31"/>
      <c r="S9" s="31"/>
      <c r="T9" s="31"/>
    </row>
    <row r="10" spans="1:20" s="29" customFormat="1" ht="52.5" customHeight="1" x14ac:dyDescent="0.3">
      <c r="A10" s="36" t="s">
        <v>213</v>
      </c>
      <c r="B10" s="51">
        <v>12.8</v>
      </c>
      <c r="C10" s="51">
        <f>B10/100</f>
        <v>0.128</v>
      </c>
      <c r="D10" s="41" t="s">
        <v>184</v>
      </c>
      <c r="E10" s="41" t="s">
        <v>182</v>
      </c>
      <c r="F10" s="42" t="s">
        <v>185</v>
      </c>
      <c r="G10" s="40">
        <v>45525</v>
      </c>
      <c r="H10" s="69" t="s">
        <v>214</v>
      </c>
      <c r="I10" s="41">
        <v>94</v>
      </c>
      <c r="J10" s="41">
        <v>2024</v>
      </c>
      <c r="K10" s="43" t="s">
        <v>183</v>
      </c>
      <c r="M10" s="38"/>
      <c r="N10" s="30"/>
      <c r="O10" s="30"/>
      <c r="R10" s="31"/>
      <c r="S10" s="31"/>
      <c r="T10" s="31"/>
    </row>
    <row r="11" spans="1:20" s="29" customFormat="1" ht="52.5" customHeight="1" x14ac:dyDescent="0.3">
      <c r="A11" s="36" t="s">
        <v>215</v>
      </c>
      <c r="B11" s="51">
        <v>12</v>
      </c>
      <c r="C11" s="51">
        <f>B11/50</f>
        <v>0.24</v>
      </c>
      <c r="D11" s="41" t="s">
        <v>184</v>
      </c>
      <c r="E11" s="41" t="s">
        <v>194</v>
      </c>
      <c r="F11" s="42" t="s">
        <v>216</v>
      </c>
      <c r="G11" s="40">
        <v>45586</v>
      </c>
      <c r="H11" s="69" t="s">
        <v>210</v>
      </c>
      <c r="I11" s="41" t="s">
        <v>217</v>
      </c>
      <c r="J11" s="41">
        <v>2024</v>
      </c>
      <c r="K11" s="43" t="s">
        <v>195</v>
      </c>
      <c r="M11" s="38"/>
      <c r="N11" s="30"/>
      <c r="O11" s="30"/>
      <c r="R11" s="31"/>
      <c r="S11" s="31"/>
      <c r="T11" s="31"/>
    </row>
    <row r="12" spans="1:20" s="65" customFormat="1" ht="40.35" customHeight="1" x14ac:dyDescent="0.3">
      <c r="A12" s="78" t="s">
        <v>42</v>
      </c>
      <c r="B12" s="79"/>
      <c r="C12" s="79"/>
      <c r="D12" s="79"/>
      <c r="E12" s="80"/>
      <c r="F12" s="80"/>
      <c r="G12" s="81"/>
      <c r="H12" s="64"/>
      <c r="I12" s="64"/>
      <c r="J12" s="64"/>
      <c r="K12" s="64"/>
      <c r="M12" s="82"/>
      <c r="R12" s="66"/>
      <c r="S12" s="66"/>
      <c r="T12" s="66"/>
    </row>
    <row r="13" spans="1:20" s="61" customFormat="1" ht="35.1" customHeight="1" x14ac:dyDescent="0.25">
      <c r="A13" s="58" t="s">
        <v>32</v>
      </c>
      <c r="B13" s="60" t="s">
        <v>43</v>
      </c>
      <c r="C13" s="60" t="s">
        <v>230</v>
      </c>
      <c r="D13" s="59" t="s">
        <v>44</v>
      </c>
      <c r="E13" s="60" t="s">
        <v>45</v>
      </c>
      <c r="F13" s="135" t="s">
        <v>46</v>
      </c>
      <c r="G13" s="136"/>
      <c r="H13" s="68"/>
      <c r="I13" s="68"/>
      <c r="J13" s="68"/>
      <c r="K13" s="68"/>
      <c r="N13" s="62"/>
      <c r="O13" s="62"/>
      <c r="R13" s="63"/>
      <c r="S13" s="63"/>
      <c r="T13" s="63"/>
    </row>
    <row r="14" spans="1:20" ht="40.35" customHeight="1" x14ac:dyDescent="0.25">
      <c r="A14" s="72" t="s">
        <v>47</v>
      </c>
      <c r="B14" s="8"/>
      <c r="C14" s="8"/>
      <c r="D14" s="71"/>
      <c r="E14" s="44"/>
      <c r="F14" s="45"/>
      <c r="G14" s="46"/>
      <c r="H14" s="6"/>
      <c r="I14" s="6"/>
      <c r="J14" s="6"/>
      <c r="K14" s="6"/>
      <c r="M14" s="4"/>
      <c r="N14" s="3"/>
      <c r="O14" s="3"/>
      <c r="R14" s="5"/>
      <c r="S14" s="5"/>
      <c r="T14" s="5"/>
    </row>
    <row r="15" spans="1:20" s="29" customFormat="1" ht="35.1" customHeight="1" x14ac:dyDescent="0.3">
      <c r="A15" s="73" t="s">
        <v>36</v>
      </c>
      <c r="B15" s="74" t="s">
        <v>43</v>
      </c>
      <c r="C15" s="74" t="s">
        <v>230</v>
      </c>
      <c r="D15" s="74" t="s">
        <v>48</v>
      </c>
      <c r="E15" s="130" t="s">
        <v>49</v>
      </c>
      <c r="F15" s="130"/>
      <c r="G15" s="131"/>
      <c r="H15" s="37"/>
      <c r="I15" s="37"/>
      <c r="J15" s="37"/>
      <c r="K15" s="37"/>
      <c r="M15" s="38"/>
      <c r="N15" s="30"/>
      <c r="O15" s="30"/>
      <c r="R15" s="31"/>
      <c r="S15" s="31"/>
      <c r="T15" s="31"/>
    </row>
    <row r="16" spans="1:20" s="29" customFormat="1" ht="54" customHeight="1" x14ac:dyDescent="0.3">
      <c r="A16" s="94" t="s">
        <v>225</v>
      </c>
      <c r="B16" s="51">
        <v>0.17</v>
      </c>
      <c r="C16" s="51">
        <v>0.17</v>
      </c>
      <c r="D16" s="67">
        <v>45665.486805555556</v>
      </c>
      <c r="E16" s="132" t="s">
        <v>223</v>
      </c>
      <c r="F16" s="133"/>
      <c r="G16" s="134"/>
      <c r="H16" s="37"/>
      <c r="I16" s="37"/>
      <c r="J16" s="37"/>
      <c r="K16" s="37"/>
      <c r="M16" s="38"/>
      <c r="N16" s="30"/>
      <c r="O16" s="30"/>
      <c r="R16" s="31"/>
      <c r="S16" s="31"/>
      <c r="T16" s="31"/>
    </row>
    <row r="17" spans="1:20" s="29" customFormat="1" ht="54" customHeight="1" x14ac:dyDescent="0.3">
      <c r="A17" s="94" t="s">
        <v>226</v>
      </c>
      <c r="B17" s="51">
        <v>0.4</v>
      </c>
      <c r="C17" s="51">
        <v>0.4</v>
      </c>
      <c r="D17" s="67">
        <v>45666.486805555556</v>
      </c>
      <c r="E17" s="132" t="s">
        <v>223</v>
      </c>
      <c r="F17" s="133"/>
      <c r="G17" s="134"/>
      <c r="H17" s="37"/>
      <c r="I17" s="37"/>
      <c r="J17" s="37"/>
      <c r="K17" s="37"/>
      <c r="M17" s="38"/>
      <c r="N17" s="30"/>
      <c r="O17" s="30"/>
      <c r="R17" s="31"/>
      <c r="S17" s="31"/>
      <c r="T17" s="31"/>
    </row>
  </sheetData>
  <mergeCells count="10">
    <mergeCell ref="E15:G15"/>
    <mergeCell ref="E16:G16"/>
    <mergeCell ref="E17:G17"/>
    <mergeCell ref="F13:G13"/>
    <mergeCell ref="B1:E1"/>
    <mergeCell ref="B2:E2"/>
    <mergeCell ref="B4:D4"/>
    <mergeCell ref="E4:F4"/>
    <mergeCell ref="B5:D5"/>
    <mergeCell ref="E5:F5"/>
  </mergeCells>
  <conditionalFormatting sqref="G1:G3 G8:G11">
    <cfRule type="expression" dxfId="51" priority="15">
      <formula>$G1="VALOR INCONSISTENTE"</formula>
    </cfRule>
  </conditionalFormatting>
  <conditionalFormatting sqref="A18:K34 A13:B13 D13:K13 A15:B15 D15:K15 A9:K12 A14:K14">
    <cfRule type="expression" dxfId="50"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49" priority="13">
      <formula>$G4="VALOR INCONSISTENTE"</formula>
    </cfRule>
  </conditionalFormatting>
  <conditionalFormatting sqref="H16:K16 B16:C16">
    <cfRule type="expression" dxfId="48" priority="10">
      <formula>AND(B16&lt;&gt;"",MOD(ROW(),2)=0,$A16&lt;&gt;"PESQUISA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6">
    <cfRule type="expression" dxfId="47" priority="9">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G16">
    <cfRule type="expression" dxfId="46" priority="8">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7">
    <cfRule type="expression" dxfId="45" priority="7">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H17:K17 B17:C17">
    <cfRule type="expression" dxfId="44" priority="6">
      <formula>AND(B17&lt;&gt;"",MOD(ROW(),2)=0,$A17&lt;&gt;"PESQUISA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E17:G17">
    <cfRule type="expression" dxfId="43" priority="5">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7">
    <cfRule type="expression" dxfId="42" priority="4">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6">
    <cfRule type="expression" dxfId="41" priority="3">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3">
    <cfRule type="expression" dxfId="40" priority="2">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5">
    <cfRule type="expression" dxfId="39"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22197-B046-48EB-8999-0FA0C980E6AE}">
  <sheetPr codeName="Planilha48">
    <tabColor rgb="FFFFFF00"/>
    <pageSetUpPr fitToPage="1"/>
  </sheetPr>
  <dimension ref="A1:T17"/>
  <sheetViews>
    <sheetView showGridLines="0" tabSelected="1" topLeftCell="B1" zoomScale="80" zoomScaleNormal="80" workbookViewId="0">
      <pane ySplit="2" topLeftCell="A3" activePane="bottomLeft" state="frozen"/>
      <selection pane="bottomLeft" activeCell="H9" sqref="H9"/>
    </sheetView>
  </sheetViews>
  <sheetFormatPr defaultRowHeight="35.1" customHeight="1" x14ac:dyDescent="0.25"/>
  <cols>
    <col min="1" max="1" width="63.85546875" customWidth="1"/>
    <col min="2" max="3" width="23.85546875" customWidth="1"/>
    <col min="4" max="4" width="30.710937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22" t="s">
        <v>178</v>
      </c>
      <c r="C1" s="123"/>
      <c r="D1" s="123"/>
      <c r="E1" s="124"/>
      <c r="F1" s="9"/>
      <c r="G1" s="2"/>
      <c r="H1" s="1"/>
      <c r="I1" s="2"/>
      <c r="J1" s="2"/>
      <c r="K1" s="2"/>
      <c r="L1" s="3"/>
      <c r="N1" s="3"/>
      <c r="O1" s="3"/>
    </row>
    <row r="2" spans="1:20" s="26" customFormat="1" ht="27" customHeight="1" x14ac:dyDescent="0.25">
      <c r="A2" s="70" t="s">
        <v>26</v>
      </c>
      <c r="B2" s="125" t="s">
        <v>170</v>
      </c>
      <c r="C2" s="126"/>
      <c r="D2" s="126"/>
      <c r="E2" s="127"/>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28" t="s">
        <v>29</v>
      </c>
      <c r="C4" s="128"/>
      <c r="D4" s="128"/>
      <c r="E4" s="128" t="s">
        <v>30</v>
      </c>
      <c r="F4" s="128"/>
      <c r="G4" s="7"/>
      <c r="I4" s="7"/>
      <c r="J4" s="7"/>
      <c r="K4" s="2"/>
      <c r="R4" s="5"/>
      <c r="S4" s="5"/>
      <c r="T4" s="5"/>
    </row>
    <row r="5" spans="1:20" ht="25.35" customHeight="1" x14ac:dyDescent="0.25">
      <c r="A5" s="87">
        <f>IFERROR(AVERAGE(C7:C1048576),0)</f>
        <v>0.19099999999999998</v>
      </c>
      <c r="B5" s="129">
        <f>IFERROR(MEDIAN(C7:C1048576),0)</f>
        <v>0.13</v>
      </c>
      <c r="C5" s="129"/>
      <c r="D5" s="129"/>
      <c r="E5" s="129">
        <f>IFERROR(AVERAGEIFS(C7:C1048576,C7:C1048576,"&lt;"&amp;(A5+IFERROR(_xlfn.STDEV.S(C7:C1048576),0)),C7:C1048576,"&gt;"&amp;(A5-IFERROR(_xlfn.STDEV.S(C7:C1048576),0))),0)</f>
        <v>0.13374999999999998</v>
      </c>
      <c r="F5" s="129"/>
    </row>
    <row r="6" spans="1:20" ht="18" customHeight="1" x14ac:dyDescent="0.25">
      <c r="A6" s="76" t="s">
        <v>27</v>
      </c>
      <c r="B6" s="76"/>
      <c r="C6" s="76"/>
      <c r="D6" s="76"/>
      <c r="E6" s="76"/>
      <c r="F6" s="76"/>
    </row>
    <row r="7" spans="1:20" s="55" customFormat="1" ht="40.35" customHeight="1" x14ac:dyDescent="0.35">
      <c r="A7" s="53" t="s">
        <v>31</v>
      </c>
      <c r="B7" s="54"/>
      <c r="C7" s="54"/>
      <c r="D7" s="54"/>
      <c r="E7" s="54"/>
      <c r="F7" s="54"/>
      <c r="G7" s="54"/>
      <c r="H7" s="54"/>
      <c r="I7" s="54"/>
      <c r="J7" s="54"/>
      <c r="K7" s="54"/>
      <c r="M7" s="56"/>
      <c r="R7" s="57"/>
      <c r="S7" s="57"/>
      <c r="T7" s="57"/>
    </row>
    <row r="8" spans="1:20" s="61" customFormat="1" ht="35.1" customHeight="1" x14ac:dyDescent="0.25">
      <c r="A8" s="73" t="s">
        <v>32</v>
      </c>
      <c r="B8" s="74" t="s">
        <v>33</v>
      </c>
      <c r="C8" s="74" t="s">
        <v>230</v>
      </c>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218</v>
      </c>
      <c r="B9" s="51">
        <v>10.5</v>
      </c>
      <c r="C9" s="51">
        <f>B9/100</f>
        <v>0.105</v>
      </c>
      <c r="D9" s="41" t="s">
        <v>181</v>
      </c>
      <c r="E9" s="41" t="s">
        <v>182</v>
      </c>
      <c r="F9" s="42" t="s">
        <v>203</v>
      </c>
      <c r="G9" s="40">
        <v>45460</v>
      </c>
      <c r="H9" s="69" t="s">
        <v>186</v>
      </c>
      <c r="I9" s="41">
        <v>84</v>
      </c>
      <c r="J9" s="41">
        <v>2024</v>
      </c>
      <c r="K9" s="43" t="s">
        <v>183</v>
      </c>
      <c r="M9" s="38"/>
      <c r="N9" s="30"/>
      <c r="O9" s="30"/>
      <c r="R9" s="31"/>
      <c r="S9" s="31"/>
      <c r="T9" s="31"/>
    </row>
    <row r="10" spans="1:20" s="29" customFormat="1" ht="52.5" customHeight="1" x14ac:dyDescent="0.3">
      <c r="A10" s="36" t="s">
        <v>277</v>
      </c>
      <c r="B10" s="51">
        <v>6.5</v>
      </c>
      <c r="C10" s="51">
        <f>B10/50</f>
        <v>0.13</v>
      </c>
      <c r="D10" s="41" t="s">
        <v>184</v>
      </c>
      <c r="E10" s="41" t="s">
        <v>182</v>
      </c>
      <c r="F10" s="42">
        <v>26769011000124</v>
      </c>
      <c r="G10" s="40">
        <v>45573</v>
      </c>
      <c r="H10" s="69" t="s">
        <v>278</v>
      </c>
      <c r="I10" s="41">
        <v>25</v>
      </c>
      <c r="J10" s="41">
        <v>2024</v>
      </c>
      <c r="K10" s="43" t="s">
        <v>183</v>
      </c>
      <c r="M10" s="38"/>
      <c r="N10" s="30"/>
      <c r="O10" s="30"/>
      <c r="R10" s="31"/>
      <c r="S10" s="31"/>
      <c r="T10" s="31"/>
    </row>
    <row r="11" spans="1:20" s="29" customFormat="1" ht="52.5" customHeight="1" x14ac:dyDescent="0.3">
      <c r="A11" s="36" t="s">
        <v>279</v>
      </c>
      <c r="B11" s="51">
        <v>5</v>
      </c>
      <c r="C11" s="51">
        <f>B11/50</f>
        <v>0.1</v>
      </c>
      <c r="D11" s="41" t="s">
        <v>206</v>
      </c>
      <c r="E11" s="41" t="s">
        <v>192</v>
      </c>
      <c r="F11" s="42">
        <v>18486182000118</v>
      </c>
      <c r="G11" s="40">
        <v>45384</v>
      </c>
      <c r="H11" s="69" t="s">
        <v>280</v>
      </c>
      <c r="I11" s="41">
        <v>7</v>
      </c>
      <c r="J11" s="41">
        <v>2024</v>
      </c>
      <c r="K11" s="43" t="s">
        <v>193</v>
      </c>
      <c r="M11" s="38"/>
      <c r="N11" s="30"/>
      <c r="O11" s="30"/>
      <c r="R11" s="31"/>
      <c r="S11" s="31"/>
      <c r="T11" s="31"/>
    </row>
    <row r="12" spans="1:20" s="65" customFormat="1" ht="40.35" customHeight="1" x14ac:dyDescent="0.3">
      <c r="A12" s="78" t="s">
        <v>42</v>
      </c>
      <c r="B12" s="79"/>
      <c r="C12" s="79"/>
      <c r="D12" s="79"/>
      <c r="E12" s="80"/>
      <c r="F12" s="80"/>
      <c r="G12" s="81"/>
      <c r="H12" s="64"/>
      <c r="I12" s="64"/>
      <c r="J12" s="64"/>
      <c r="K12" s="64"/>
      <c r="M12" s="82"/>
      <c r="R12" s="66"/>
      <c r="S12" s="66"/>
      <c r="T12" s="66"/>
    </row>
    <row r="13" spans="1:20" s="61" customFormat="1" ht="35.1" customHeight="1" x14ac:dyDescent="0.25">
      <c r="A13" s="58" t="s">
        <v>32</v>
      </c>
      <c r="B13" s="60" t="s">
        <v>43</v>
      </c>
      <c r="C13" s="60" t="s">
        <v>230</v>
      </c>
      <c r="D13" s="59" t="s">
        <v>44</v>
      </c>
      <c r="E13" s="60" t="s">
        <v>45</v>
      </c>
      <c r="F13" s="135" t="s">
        <v>46</v>
      </c>
      <c r="G13" s="136"/>
      <c r="H13" s="68"/>
      <c r="I13" s="68"/>
      <c r="J13" s="68"/>
      <c r="K13" s="68"/>
      <c r="N13" s="62"/>
      <c r="O13" s="62"/>
      <c r="R13" s="63"/>
      <c r="S13" s="63"/>
      <c r="T13" s="63"/>
    </row>
    <row r="14" spans="1:20" ht="40.35" customHeight="1" x14ac:dyDescent="0.25">
      <c r="A14" s="72" t="s">
        <v>47</v>
      </c>
      <c r="B14" s="8"/>
      <c r="C14" s="8"/>
      <c r="D14" s="71"/>
      <c r="E14" s="44"/>
      <c r="F14" s="45"/>
      <c r="G14" s="46"/>
      <c r="H14" s="6"/>
      <c r="I14" s="6"/>
      <c r="J14" s="6"/>
      <c r="K14" s="6"/>
      <c r="M14" s="4"/>
      <c r="N14" s="3"/>
      <c r="O14" s="3"/>
      <c r="R14" s="5"/>
      <c r="S14" s="5"/>
      <c r="T14" s="5"/>
    </row>
    <row r="15" spans="1:20" s="29" customFormat="1" ht="35.1" customHeight="1" x14ac:dyDescent="0.3">
      <c r="A15" s="73" t="s">
        <v>36</v>
      </c>
      <c r="B15" s="74" t="s">
        <v>43</v>
      </c>
      <c r="C15" s="74" t="s">
        <v>230</v>
      </c>
      <c r="D15" s="74" t="s">
        <v>48</v>
      </c>
      <c r="E15" s="130" t="s">
        <v>49</v>
      </c>
      <c r="F15" s="130"/>
      <c r="G15" s="131"/>
      <c r="H15" s="37"/>
      <c r="I15" s="37"/>
      <c r="J15" s="37"/>
      <c r="K15" s="37"/>
      <c r="M15" s="38"/>
      <c r="N15" s="30"/>
      <c r="O15" s="30"/>
      <c r="R15" s="31"/>
      <c r="S15" s="31"/>
      <c r="T15" s="31"/>
    </row>
    <row r="16" spans="1:20" s="29" customFormat="1" ht="54" customHeight="1" x14ac:dyDescent="0.3">
      <c r="A16" s="94" t="s">
        <v>225</v>
      </c>
      <c r="B16" s="51">
        <v>0.42</v>
      </c>
      <c r="C16" s="51">
        <v>0.42</v>
      </c>
      <c r="D16" s="67">
        <v>45665.486805555556</v>
      </c>
      <c r="E16" s="132" t="s">
        <v>223</v>
      </c>
      <c r="F16" s="133"/>
      <c r="G16" s="134"/>
      <c r="H16" s="37"/>
      <c r="I16" s="37"/>
      <c r="J16" s="37"/>
      <c r="K16" s="37"/>
      <c r="M16" s="38"/>
      <c r="N16" s="30"/>
      <c r="O16" s="30"/>
      <c r="R16" s="31"/>
      <c r="S16" s="31"/>
      <c r="T16" s="31"/>
    </row>
    <row r="17" spans="1:20" s="29" customFormat="1" ht="54" customHeight="1" x14ac:dyDescent="0.3">
      <c r="A17" s="94" t="s">
        <v>226</v>
      </c>
      <c r="B17" s="51">
        <v>0.2</v>
      </c>
      <c r="C17" s="51">
        <v>0.2</v>
      </c>
      <c r="D17" s="67">
        <v>45666.486805555556</v>
      </c>
      <c r="E17" s="132" t="s">
        <v>223</v>
      </c>
      <c r="F17" s="133"/>
      <c r="G17" s="134"/>
      <c r="H17" s="37"/>
      <c r="I17" s="37"/>
      <c r="J17" s="37"/>
      <c r="K17" s="37"/>
      <c r="M17" s="38"/>
      <c r="N17" s="30"/>
      <c r="O17" s="30"/>
      <c r="R17" s="31"/>
      <c r="S17" s="31"/>
      <c r="T17" s="31"/>
    </row>
  </sheetData>
  <mergeCells count="10">
    <mergeCell ref="E15:G15"/>
    <mergeCell ref="E16:G16"/>
    <mergeCell ref="E17:G17"/>
    <mergeCell ref="F13:G13"/>
    <mergeCell ref="B1:E1"/>
    <mergeCell ref="B2:E2"/>
    <mergeCell ref="B4:D4"/>
    <mergeCell ref="E4:F4"/>
    <mergeCell ref="B5:D5"/>
    <mergeCell ref="E5:F5"/>
  </mergeCells>
  <conditionalFormatting sqref="G1:G3 G8:G11">
    <cfRule type="expression" dxfId="38" priority="16">
      <formula>$G1="VALOR INCONSISTENTE"</formula>
    </cfRule>
  </conditionalFormatting>
  <conditionalFormatting sqref="A18:K18 A14:K14 A13:B13 D13:K13 A15:B15 D15:K15 A9:K12">
    <cfRule type="expression" dxfId="37" priority="1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36" priority="14">
      <formula>$G4="VALOR INCONSISTENTE"</formula>
    </cfRule>
  </conditionalFormatting>
  <conditionalFormatting sqref="H16:K16 B16:C16">
    <cfRule type="expression" dxfId="35" priority="11">
      <formula>AND(B16&lt;&gt;"",MOD(ROW(),2)=0,$A16&lt;&gt;"PESQUISA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6">
    <cfRule type="expression" dxfId="34" priority="10">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G16">
    <cfRule type="expression" dxfId="33" priority="9">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7">
    <cfRule type="expression" dxfId="32" priority="8">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H17:K17 B17:C17">
    <cfRule type="expression" dxfId="31" priority="7">
      <formula>AND(B17&lt;&gt;"",MOD(ROW(),2)=0,$A17&lt;&gt;"PESQUISA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E17:G17">
    <cfRule type="expression" dxfId="30" priority="6">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6:D17">
    <cfRule type="expression" dxfId="29" priority="5">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3">
    <cfRule type="expression" dxfId="28" priority="4">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5">
    <cfRule type="expression" dxfId="27" priority="3">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7DFC6-137A-4D48-82E3-4F8D25A8EDED}">
  <sheetPr codeName="Planilha49">
    <pageSetUpPr fitToPage="1"/>
  </sheetPr>
  <dimension ref="A1:S17"/>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8.285156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22" t="s">
        <v>179</v>
      </c>
      <c r="C1" s="123"/>
      <c r="D1" s="124"/>
      <c r="E1" s="9"/>
      <c r="F1" s="2"/>
      <c r="G1" s="1"/>
      <c r="H1" s="2"/>
      <c r="I1" s="2"/>
      <c r="J1" s="2"/>
      <c r="K1" s="3"/>
      <c r="M1" s="3"/>
      <c r="N1" s="3"/>
    </row>
    <row r="2" spans="1:19" s="26" customFormat="1" ht="27" customHeight="1" x14ac:dyDescent="0.25">
      <c r="A2" s="70" t="s">
        <v>26</v>
      </c>
      <c r="B2" s="125" t="s">
        <v>170</v>
      </c>
      <c r="C2" s="126"/>
      <c r="D2" s="127"/>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8" t="s">
        <v>29</v>
      </c>
      <c r="C4" s="128"/>
      <c r="D4" s="128" t="s">
        <v>30</v>
      </c>
      <c r="E4" s="128"/>
      <c r="F4" s="7"/>
      <c r="H4" s="7"/>
      <c r="I4" s="7"/>
      <c r="J4" s="2"/>
      <c r="Q4" s="5"/>
      <c r="R4" s="5"/>
      <c r="S4" s="5"/>
    </row>
    <row r="5" spans="1:19" ht="25.35" customHeight="1" x14ac:dyDescent="0.25">
      <c r="A5" s="87">
        <f>IFERROR(AVERAGE(B7:B1048576),0)</f>
        <v>50.019999999999996</v>
      </c>
      <c r="B5" s="129">
        <f>IFERROR(MEDIAN(B7:B1048576),0)</f>
        <v>47.2</v>
      </c>
      <c r="C5" s="129"/>
      <c r="D5" s="129">
        <f>IFERROR(AVERAGEIFS(B7:B1048576,B7:B1048576,"&lt;"&amp;(A5+IFERROR(_xlfn.STDEV.S(B7:B1048576),0)),B7:B1048576,"&gt;"&amp;(A5-IFERROR(_xlfn.STDEV.S(B7:B1048576),0))),0)</f>
        <v>47.55</v>
      </c>
      <c r="E5" s="129"/>
    </row>
    <row r="6" spans="1:19" ht="18" customHeight="1" x14ac:dyDescent="0.25">
      <c r="A6" s="76" t="s">
        <v>27</v>
      </c>
      <c r="B6" s="76"/>
      <c r="C6" s="76"/>
      <c r="D6" s="76"/>
      <c r="E6" s="76"/>
    </row>
    <row r="7" spans="1:19" s="55" customFormat="1" ht="40.3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245</v>
      </c>
      <c r="B9" s="51">
        <v>47.2</v>
      </c>
      <c r="C9" s="41" t="s">
        <v>184</v>
      </c>
      <c r="D9" s="41" t="s">
        <v>182</v>
      </c>
      <c r="E9" s="42">
        <v>20992564000165</v>
      </c>
      <c r="F9" s="40">
        <v>45532</v>
      </c>
      <c r="G9" s="69" t="s">
        <v>246</v>
      </c>
      <c r="H9" s="41">
        <v>8</v>
      </c>
      <c r="I9" s="41">
        <v>2024</v>
      </c>
      <c r="J9" s="43" t="s">
        <v>190</v>
      </c>
      <c r="L9" s="38"/>
      <c r="M9" s="30"/>
      <c r="N9" s="30"/>
      <c r="Q9" s="31"/>
      <c r="R9" s="31"/>
      <c r="S9" s="31"/>
    </row>
    <row r="10" spans="1:19" s="29" customFormat="1" ht="52.5" customHeight="1" x14ac:dyDescent="0.3">
      <c r="A10" s="36" t="s">
        <v>247</v>
      </c>
      <c r="B10" s="51">
        <v>45</v>
      </c>
      <c r="C10" s="41" t="s">
        <v>184</v>
      </c>
      <c r="D10" s="41" t="s">
        <v>182</v>
      </c>
      <c r="E10" s="42">
        <v>9447062000110</v>
      </c>
      <c r="F10" s="40">
        <v>45646</v>
      </c>
      <c r="G10" s="69" t="s">
        <v>248</v>
      </c>
      <c r="H10" s="41">
        <v>79</v>
      </c>
      <c r="I10" s="41">
        <v>2024</v>
      </c>
      <c r="J10" s="43" t="s">
        <v>183</v>
      </c>
      <c r="L10" s="38"/>
      <c r="M10" s="30"/>
      <c r="N10" s="30"/>
      <c r="Q10" s="31"/>
      <c r="R10" s="31"/>
      <c r="S10" s="31"/>
    </row>
    <row r="11" spans="1:19" s="65" customFormat="1" ht="40.35" customHeight="1" x14ac:dyDescent="0.3">
      <c r="A11" s="78" t="s">
        <v>42</v>
      </c>
      <c r="B11" s="79"/>
      <c r="C11" s="79"/>
      <c r="D11" s="80"/>
      <c r="E11" s="80"/>
      <c r="F11" s="81"/>
      <c r="G11" s="64"/>
      <c r="H11" s="64"/>
      <c r="I11" s="64"/>
      <c r="J11" s="64"/>
      <c r="L11" s="82"/>
      <c r="Q11" s="66"/>
      <c r="R11" s="66"/>
      <c r="S11" s="66"/>
    </row>
    <row r="12" spans="1:19" s="61" customFormat="1" ht="35.1" customHeight="1" x14ac:dyDescent="0.25">
      <c r="A12" s="58" t="s">
        <v>32</v>
      </c>
      <c r="B12" s="60" t="s">
        <v>43</v>
      </c>
      <c r="C12" s="59" t="s">
        <v>44</v>
      </c>
      <c r="D12" s="60" t="s">
        <v>45</v>
      </c>
      <c r="E12" s="135" t="s">
        <v>46</v>
      </c>
      <c r="F12" s="136"/>
      <c r="G12" s="68"/>
      <c r="H12" s="68"/>
      <c r="I12" s="68"/>
      <c r="J12" s="68"/>
      <c r="M12" s="62"/>
      <c r="N12" s="62"/>
      <c r="Q12" s="63"/>
      <c r="R12" s="63"/>
      <c r="S12" s="63"/>
    </row>
    <row r="13" spans="1:19" s="33" customFormat="1" ht="54" customHeight="1" x14ac:dyDescent="0.35">
      <c r="A13" s="36" t="s">
        <v>249</v>
      </c>
      <c r="B13" s="51">
        <v>59.9</v>
      </c>
      <c r="C13" s="67" t="s">
        <v>224</v>
      </c>
      <c r="D13" s="77" t="s">
        <v>222</v>
      </c>
      <c r="E13" s="139" t="s">
        <v>250</v>
      </c>
      <c r="F13" s="138"/>
      <c r="G13" s="32"/>
      <c r="H13" s="32"/>
      <c r="I13" s="32"/>
      <c r="J13" s="32"/>
      <c r="L13" s="75"/>
      <c r="M13" s="35"/>
      <c r="N13" s="35"/>
      <c r="Q13" s="34"/>
      <c r="R13" s="34"/>
      <c r="S13" s="34"/>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30" t="s">
        <v>49</v>
      </c>
      <c r="E15" s="130"/>
      <c r="F15" s="131"/>
      <c r="G15" s="37"/>
      <c r="H15" s="37"/>
      <c r="I15" s="37"/>
      <c r="J15" s="37"/>
      <c r="L15" s="38"/>
      <c r="M15" s="30"/>
      <c r="N15" s="30"/>
      <c r="Q15" s="31"/>
      <c r="R15" s="31"/>
      <c r="S15" s="31"/>
    </row>
    <row r="16" spans="1:19" s="29" customFormat="1" ht="54" customHeight="1" x14ac:dyDescent="0.3">
      <c r="A16" s="94" t="s">
        <v>225</v>
      </c>
      <c r="B16" s="51">
        <v>46</v>
      </c>
      <c r="C16" s="67">
        <v>45665.486805555556</v>
      </c>
      <c r="D16" s="132" t="s">
        <v>223</v>
      </c>
      <c r="E16" s="133"/>
      <c r="F16" s="134"/>
      <c r="G16" s="37"/>
      <c r="H16" s="37"/>
      <c r="I16" s="37"/>
      <c r="J16" s="37"/>
      <c r="L16" s="38"/>
      <c r="M16" s="30"/>
      <c r="N16" s="30"/>
      <c r="Q16" s="31"/>
      <c r="R16" s="31"/>
      <c r="S16" s="31"/>
    </row>
    <row r="17" spans="1:19" s="29" customFormat="1" ht="54" customHeight="1" x14ac:dyDescent="0.3">
      <c r="A17" s="94" t="s">
        <v>226</v>
      </c>
      <c r="B17" s="51">
        <v>52</v>
      </c>
      <c r="C17" s="67">
        <v>45666.486805555556</v>
      </c>
      <c r="D17" s="132" t="s">
        <v>223</v>
      </c>
      <c r="E17" s="133"/>
      <c r="F17" s="134"/>
      <c r="G17" s="37"/>
      <c r="H17" s="37"/>
      <c r="I17" s="37"/>
      <c r="J17" s="37"/>
      <c r="L17" s="38"/>
      <c r="M17" s="30"/>
      <c r="N17" s="30"/>
      <c r="Q17" s="31"/>
      <c r="R17" s="31"/>
      <c r="S17" s="31"/>
    </row>
  </sheetData>
  <mergeCells count="11">
    <mergeCell ref="D15:F15"/>
    <mergeCell ref="D16:F16"/>
    <mergeCell ref="D17:F17"/>
    <mergeCell ref="E12:F12"/>
    <mergeCell ref="E13:F13"/>
    <mergeCell ref="B1:D1"/>
    <mergeCell ref="B2:D2"/>
    <mergeCell ref="B4:C4"/>
    <mergeCell ref="D4:E4"/>
    <mergeCell ref="B5:C5"/>
    <mergeCell ref="D5:E5"/>
  </mergeCells>
  <conditionalFormatting sqref="F1:F3 F8:F10">
    <cfRule type="expression" dxfId="26" priority="14">
      <formula>$F1="VALOR INCONSISTENTE"</formula>
    </cfRule>
  </conditionalFormatting>
  <conditionalFormatting sqref="A18:J18 A14:J15 A9:J12">
    <cfRule type="expression" dxfId="25" priority="1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 priority="12">
      <formula>$F4="VALOR INCONSISTENTE"</formula>
    </cfRule>
  </conditionalFormatting>
  <conditionalFormatting sqref="B16 G16:J16">
    <cfRule type="expression" dxfId="23" priority="9">
      <formula>AND(B16&lt;&gt;"",MOD(ROW(),2)=0,$A16&lt;&gt;"PESQUISA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6:A17">
    <cfRule type="expression" dxfId="22" priority="8">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6:F16">
    <cfRule type="expression" dxfId="21" priority="7">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B17 G17:J17">
    <cfRule type="expression" dxfId="20" priority="6">
      <formula>AND(B17&lt;&gt;"",MOD(ROW(),2)=0,$A17&lt;&gt;"PESQUISA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7:F17">
    <cfRule type="expression" dxfId="19" priority="5">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
    <cfRule type="expression" dxfId="18" priority="4">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6">
    <cfRule type="expression" dxfId="17" priority="3">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3:B13 D13:J13">
    <cfRule type="expression" dxfId="16" priority="2">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3">
    <cfRule type="expression" dxfId="15" priority="1">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3" r:id="rId1" location="polycard_client=search-nordic&amp;position=9&amp;search_layout=grid&amp;type=item&amp;tracking_id=72f95da4-3bce-469f-afbe-7acf15d635a2" xr:uid="{D681942B-AB4F-4E7D-B3C5-E2152441B745}"/>
  </hyperlinks>
  <pageMargins left="0.4" right="0.4" top="0.6" bottom="0.6" header="0.31496062000000002" footer="0.31496062000000002"/>
  <pageSetup paperSize="9" scale="54" fitToHeight="0" orientation="landscape" cellComments="atEnd"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D5784-E785-4FE0-965E-BBA47CB793C2}">
  <sheetPr codeName="Planilha50">
    <pageSetUpPr fitToPage="1"/>
  </sheetPr>
  <dimension ref="A1:S17"/>
  <sheetViews>
    <sheetView showGridLines="0" zoomScale="80" zoomScaleNormal="80" workbookViewId="0">
      <pane ySplit="2" topLeftCell="A6" activePane="bottomLeft" state="frozen"/>
      <selection pane="bottomLeft" activeCell="A13" sqref="A13"/>
    </sheetView>
  </sheetViews>
  <sheetFormatPr defaultRowHeight="35.1" customHeight="1" x14ac:dyDescent="0.25"/>
  <cols>
    <col min="1" max="1" width="63.85546875" customWidth="1"/>
    <col min="2" max="2" width="23.85546875" customWidth="1"/>
    <col min="3" max="3" width="30.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22" t="s">
        <v>180</v>
      </c>
      <c r="C1" s="123"/>
      <c r="D1" s="124"/>
      <c r="E1" s="9"/>
      <c r="F1" s="2"/>
      <c r="G1" s="1"/>
      <c r="H1" s="2"/>
      <c r="I1" s="2"/>
      <c r="J1" s="2"/>
      <c r="K1" s="3"/>
      <c r="M1" s="3"/>
      <c r="N1" s="3"/>
    </row>
    <row r="2" spans="1:19" s="26" customFormat="1" ht="27" customHeight="1" x14ac:dyDescent="0.25">
      <c r="A2" s="70" t="s">
        <v>26</v>
      </c>
      <c r="B2" s="125" t="s">
        <v>170</v>
      </c>
      <c r="C2" s="126"/>
      <c r="D2" s="127"/>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8" t="s">
        <v>29</v>
      </c>
      <c r="C4" s="128"/>
      <c r="D4" s="128" t="s">
        <v>30</v>
      </c>
      <c r="E4" s="128"/>
      <c r="F4" s="7"/>
      <c r="H4" s="7"/>
      <c r="I4" s="7"/>
      <c r="J4" s="2"/>
      <c r="Q4" s="5"/>
      <c r="R4" s="5"/>
      <c r="S4" s="5"/>
    </row>
    <row r="5" spans="1:19" ht="25.35" customHeight="1" x14ac:dyDescent="0.25">
      <c r="A5" s="87">
        <f>IFERROR(AVERAGE(B7:B1048576),0)</f>
        <v>50.019999999999996</v>
      </c>
      <c r="B5" s="129">
        <f>IFERROR(MEDIAN(B7:B1048576),0)</f>
        <v>47.2</v>
      </c>
      <c r="C5" s="129"/>
      <c r="D5" s="129">
        <f>IFERROR(AVERAGEIFS(B7:B1048576,B7:B1048576,"&lt;"&amp;(A5+IFERROR(_xlfn.STDEV.S(B7:B1048576),0)),B7:B1048576,"&gt;"&amp;(A5-IFERROR(_xlfn.STDEV.S(B7:B1048576),0))),0)</f>
        <v>47.55</v>
      </c>
      <c r="E5" s="129"/>
    </row>
    <row r="6" spans="1:19" ht="18" customHeight="1" x14ac:dyDescent="0.25">
      <c r="A6" s="76" t="s">
        <v>27</v>
      </c>
      <c r="B6" s="76"/>
      <c r="C6" s="76"/>
      <c r="D6" s="76"/>
      <c r="E6" s="76"/>
    </row>
    <row r="7" spans="1:19" s="55" customFormat="1" ht="40.3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245</v>
      </c>
      <c r="B9" s="51">
        <v>47.2</v>
      </c>
      <c r="C9" s="41" t="s">
        <v>184</v>
      </c>
      <c r="D9" s="41" t="s">
        <v>182</v>
      </c>
      <c r="E9" s="42">
        <v>20992564000165</v>
      </c>
      <c r="F9" s="40">
        <v>45532</v>
      </c>
      <c r="G9" s="69" t="s">
        <v>246</v>
      </c>
      <c r="H9" s="41">
        <v>8</v>
      </c>
      <c r="I9" s="41">
        <v>2024</v>
      </c>
      <c r="J9" s="43" t="s">
        <v>190</v>
      </c>
      <c r="L9" s="38"/>
      <c r="M9" s="30"/>
      <c r="N9" s="30"/>
      <c r="Q9" s="31"/>
      <c r="R9" s="31"/>
      <c r="S9" s="31"/>
    </row>
    <row r="10" spans="1:19" s="29" customFormat="1" ht="52.5" customHeight="1" x14ac:dyDescent="0.3">
      <c r="A10" s="36" t="s">
        <v>247</v>
      </c>
      <c r="B10" s="51">
        <v>45</v>
      </c>
      <c r="C10" s="41" t="s">
        <v>184</v>
      </c>
      <c r="D10" s="41" t="s">
        <v>182</v>
      </c>
      <c r="E10" s="42">
        <v>9447062000110</v>
      </c>
      <c r="F10" s="40">
        <v>45646</v>
      </c>
      <c r="G10" s="69" t="s">
        <v>248</v>
      </c>
      <c r="H10" s="41">
        <v>79</v>
      </c>
      <c r="I10" s="41">
        <v>2024</v>
      </c>
      <c r="J10" s="43" t="s">
        <v>183</v>
      </c>
      <c r="L10" s="38"/>
      <c r="M10" s="30"/>
      <c r="N10" s="30"/>
      <c r="Q10" s="31"/>
      <c r="R10" s="31"/>
      <c r="S10" s="31"/>
    </row>
    <row r="11" spans="1:19" s="65" customFormat="1" ht="40.35" customHeight="1" x14ac:dyDescent="0.3">
      <c r="A11" s="78" t="s">
        <v>42</v>
      </c>
      <c r="B11" s="79"/>
      <c r="C11" s="79"/>
      <c r="D11" s="80"/>
      <c r="E11" s="80"/>
      <c r="F11" s="81"/>
      <c r="G11" s="64"/>
      <c r="H11" s="64"/>
      <c r="I11" s="64"/>
      <c r="J11" s="64"/>
      <c r="L11" s="82"/>
      <c r="Q11" s="66"/>
      <c r="R11" s="66"/>
      <c r="S11" s="66"/>
    </row>
    <row r="12" spans="1:19" s="61" customFormat="1" ht="35.1" customHeight="1" x14ac:dyDescent="0.25">
      <c r="A12" s="58" t="s">
        <v>32</v>
      </c>
      <c r="B12" s="60" t="s">
        <v>43</v>
      </c>
      <c r="C12" s="59" t="s">
        <v>44</v>
      </c>
      <c r="D12" s="60" t="s">
        <v>45</v>
      </c>
      <c r="E12" s="135" t="s">
        <v>46</v>
      </c>
      <c r="F12" s="136"/>
      <c r="G12" s="68"/>
      <c r="H12" s="68"/>
      <c r="I12" s="68"/>
      <c r="J12" s="68"/>
      <c r="M12" s="62"/>
      <c r="N12" s="62"/>
      <c r="Q12" s="63"/>
      <c r="R12" s="63"/>
      <c r="S12" s="63"/>
    </row>
    <row r="13" spans="1:19" s="33" customFormat="1" ht="54" customHeight="1" x14ac:dyDescent="0.35">
      <c r="A13" s="36" t="s">
        <v>249</v>
      </c>
      <c r="B13" s="51">
        <v>59.9</v>
      </c>
      <c r="C13" s="67" t="s">
        <v>224</v>
      </c>
      <c r="D13" s="77" t="s">
        <v>222</v>
      </c>
      <c r="E13" s="139" t="s">
        <v>250</v>
      </c>
      <c r="F13" s="138"/>
      <c r="G13" s="32"/>
      <c r="H13" s="32"/>
      <c r="I13" s="32"/>
      <c r="J13" s="32"/>
      <c r="L13" s="75"/>
      <c r="M13" s="35"/>
      <c r="N13" s="35"/>
      <c r="Q13" s="34"/>
      <c r="R13" s="34"/>
      <c r="S13" s="34"/>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30" t="s">
        <v>49</v>
      </c>
      <c r="E15" s="130"/>
      <c r="F15" s="131"/>
      <c r="G15" s="37"/>
      <c r="H15" s="37"/>
      <c r="I15" s="37"/>
      <c r="J15" s="37"/>
      <c r="L15" s="38"/>
      <c r="M15" s="30"/>
      <c r="N15" s="30"/>
      <c r="Q15" s="31"/>
      <c r="R15" s="31"/>
      <c r="S15" s="31"/>
    </row>
    <row r="16" spans="1:19" s="29" customFormat="1" ht="54" customHeight="1" x14ac:dyDescent="0.3">
      <c r="A16" s="94" t="s">
        <v>225</v>
      </c>
      <c r="B16" s="51">
        <v>46</v>
      </c>
      <c r="C16" s="67">
        <v>45665.486805555556</v>
      </c>
      <c r="D16" s="132" t="s">
        <v>223</v>
      </c>
      <c r="E16" s="133"/>
      <c r="F16" s="134"/>
      <c r="G16" s="37"/>
      <c r="H16" s="37"/>
      <c r="I16" s="37"/>
      <c r="J16" s="37"/>
      <c r="L16" s="38"/>
      <c r="M16" s="30"/>
      <c r="N16" s="30"/>
      <c r="Q16" s="31"/>
      <c r="R16" s="31"/>
      <c r="S16" s="31"/>
    </row>
    <row r="17" spans="1:19" s="29" customFormat="1" ht="54" customHeight="1" x14ac:dyDescent="0.3">
      <c r="A17" s="94" t="s">
        <v>226</v>
      </c>
      <c r="B17" s="51">
        <v>52</v>
      </c>
      <c r="C17" s="67">
        <v>45666.486805555556</v>
      </c>
      <c r="D17" s="132" t="s">
        <v>223</v>
      </c>
      <c r="E17" s="133"/>
      <c r="F17" s="134"/>
      <c r="G17" s="37"/>
      <c r="H17" s="37"/>
      <c r="I17" s="37"/>
      <c r="J17" s="37"/>
      <c r="L17" s="38"/>
      <c r="M17" s="30"/>
      <c r="N17" s="30"/>
      <c r="Q17" s="31"/>
      <c r="R17" s="31"/>
      <c r="S17" s="31"/>
    </row>
  </sheetData>
  <mergeCells count="11">
    <mergeCell ref="D15:F15"/>
    <mergeCell ref="D16:F16"/>
    <mergeCell ref="D17:F17"/>
    <mergeCell ref="E12:F12"/>
    <mergeCell ref="E13:F13"/>
    <mergeCell ref="B1:D1"/>
    <mergeCell ref="B2:D2"/>
    <mergeCell ref="B4:C4"/>
    <mergeCell ref="D4:E4"/>
    <mergeCell ref="B5:C5"/>
    <mergeCell ref="D5:E5"/>
  </mergeCells>
  <conditionalFormatting sqref="F1:F3 F8">
    <cfRule type="expression" dxfId="14" priority="17">
      <formula>$F1="VALOR INCONSISTENTE"</formula>
    </cfRule>
  </conditionalFormatting>
  <conditionalFormatting sqref="A18:J34 A11:J12 A14:J15">
    <cfRule type="expression" dxfId="13" priority="16">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F4">
    <cfRule type="expression" dxfId="12" priority="15">
      <formula>$F4="VALOR INCONSISTENTE"</formula>
    </cfRule>
  </conditionalFormatting>
  <conditionalFormatting sqref="B16 G16:J16">
    <cfRule type="expression" dxfId="11" priority="12">
      <formula>AND(B16&lt;&gt;"",MOD(ROW(),2)=0,$A16&lt;&gt;"PESQUISA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6">
    <cfRule type="expression" dxfId="10" priority="11">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6:F16">
    <cfRule type="expression" dxfId="9" priority="10">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7">
    <cfRule type="expression" dxfId="8" priority="9">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B17 G17:J17">
    <cfRule type="expression" dxfId="7" priority="8">
      <formula>AND(B17&lt;&gt;"",MOD(ROW(),2)=0,$A17&lt;&gt;"PESQUISA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7:F17">
    <cfRule type="expression" dxfId="6" priority="7">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
    <cfRule type="expression" dxfId="5" priority="6">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6">
    <cfRule type="expression" dxfId="4" priority="5">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F9:F10">
    <cfRule type="expression" dxfId="3" priority="4">
      <formula>$F9="VALOR INCONSISTENTE"</formula>
    </cfRule>
  </conditionalFormatting>
  <conditionalFormatting sqref="A9:J10">
    <cfRule type="expression" dxfId="2" priority="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3:B13 D13:J13">
    <cfRule type="expression" dxfId="1" priority="2">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3">
    <cfRule type="expression" dxfId="0" priority="1">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3" r:id="rId1" location="polycard_client=search-nordic&amp;position=9&amp;search_layout=grid&amp;type=item&amp;tracking_id=72f95da4-3bce-469f-afbe-7acf15d635a2" xr:uid="{A9C454CC-2323-4DFC-9559-A8F71767CFCA}"/>
  </hyperlinks>
  <pageMargins left="0.4" right="0.4" top="0.6" bottom="0.6" header="0.31496062000000002" footer="0.31496062000000002"/>
  <pageSetup paperSize="9" scale="54" fitToHeight="0" orientation="landscape" cellComments="atEnd"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14</vt:i4>
      </vt:variant>
    </vt:vector>
  </HeadingPairs>
  <TitlesOfParts>
    <vt:vector size="28" baseType="lpstr">
      <vt:lpstr>FORNECEDOR</vt:lpstr>
      <vt:lpstr>RESUMO</vt:lpstr>
      <vt:lpstr>MODELO</vt:lpstr>
      <vt:lpstr>1</vt:lpstr>
      <vt:lpstr>2</vt:lpstr>
      <vt:lpstr>3</vt:lpstr>
      <vt:lpstr>4</vt:lpstr>
      <vt:lpstr>5</vt:lpstr>
      <vt:lpstr>6</vt:lpstr>
      <vt:lpstr>7</vt:lpstr>
      <vt:lpstr>8</vt:lpstr>
      <vt:lpstr>9</vt:lpstr>
      <vt:lpstr>10</vt:lpstr>
      <vt:lpstr>11</vt:lpstr>
      <vt:lpstr>RESUMO!Area_de_impressao</vt:lpstr>
      <vt:lpstr>'1'!Titulos_de_impressao</vt:lpstr>
      <vt:lpstr>'10'!Titulos_de_impressao</vt:lpstr>
      <vt:lpstr>'11'!Titulos_de_impressao</vt:lpstr>
      <vt:lpstr>'2'!Titulos_de_impressao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dcterms:created xsi:type="dcterms:W3CDTF">2023-09-15T20:00:22Z</dcterms:created>
  <dcterms:modified xsi:type="dcterms:W3CDTF">2025-01-17T20:27:43Z</dcterms:modified>
  <cp:category/>
  <cp:contentStatus/>
</cp:coreProperties>
</file>