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DC747B9D-DBBB-FA85-71B4-595EBAB97821}"/>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XX - 2024 -LOCAÇÃO DE TENDA E BANHEIRO QUÍMICO\"/>
    </mc:Choice>
  </mc:AlternateContent>
  <xr:revisionPtr revIDLastSave="0" documentId="13_ncr:1_{7CC3A206-7EEA-4C13-B9A7-52B5B27B19E8}"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3" state="hidden" r:id="rId3"/>
    <sheet name="1" sheetId="14" r:id="rId4"/>
    <sheet name="2" sheetId="15" r:id="rId5"/>
    <sheet name="GPT cache" sheetId="6" state="veryHidden" r:id="rId6"/>
  </sheets>
  <definedNames>
    <definedName name="_FilterDatabase" localSheetId="3" hidden="1">'1'!$A$8:$E$8</definedName>
    <definedName name="_FilterDatabase" localSheetId="4" hidden="1">'2'!$A$8:$E$8</definedName>
    <definedName name="_FilterDatabase" localSheetId="2" hidden="1">MODELO!$A$8:$E$8</definedName>
    <definedName name="_xlnm.Print_Area" localSheetId="1">RESUMO!$A$1:$F$71</definedName>
    <definedName name="_xlnm.Print_Titles" localSheetId="3">'1'!$1:$6</definedName>
    <definedName name="_xlnm.Print_Titles" localSheetId="4">'2'!$1:$6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5" l="1"/>
  <c r="A5" i="15"/>
  <c r="D5" i="15" s="1"/>
  <c r="B5" i="14"/>
  <c r="A5" i="14"/>
  <c r="D5" i="14" s="1"/>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<sst xmlns="http://schemas.openxmlformats.org/spreadsheetml/2006/main" count="332" uniqueCount="220">
  <si>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</si>
  <si>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</si>
  <si>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</si>
  <si>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</si>
  <si>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</si>
  <si>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</si>
  <si>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</si>
  <si>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</si>
  <si>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</si>
  <si>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</si>
  <si>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</si>
  <si>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</si>
  <si>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</si>
  <si>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</si>
  <si>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</si>
  <si>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</si>
  <si>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</si>
  <si>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</si>
  <si>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</si>
  <si>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</si>
  <si>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</si>
  <si>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</si>
  <si>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</si>
  <si>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</si>
  <si>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</si>
  <si>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</si>
  <si>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</si>
  <si>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</si>
  <si>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</si>
  <si>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</si>
  <si>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</si>
  <si>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</si>
  <si>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</si>
  <si>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</si>
  <si>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</si>
  <si>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</si>
  <si>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</si>
  <si>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</si>
  <si>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</si>
  <si>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</si>
  <si>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</si>
  <si>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</si>
  <si>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</si>
  <si>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</si>
  <si>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</si>
  <si>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</si>
  <si>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</si>
  <si>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</si>
  <si>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</si>
  <si>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</si>
  <si>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</si>
  <si>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</si>
  <si>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</si>
  <si>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</si>
  <si>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</si>
  <si>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</si>
  <si>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</si>
  <si>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</si>
  <si>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</si>
  <si>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</si>
  <si>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</si>
  <si>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</si>
  <si>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</si>
  <si>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</si>
  <si>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</si>
  <si>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</si>
  <si>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</si>
  <si>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</si>
  <si>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</si>
  <si>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</si>
  <si>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</si>
  <si>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</si>
  <si>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</si>
  <si>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</si>
  <si>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</si>
  <si>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</si>
  <si>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</si>
  <si>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</si>
  <si>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</si>
  <si>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</si>
  <si>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</si>
  <si>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</si>
  <si>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</si>
  <si>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</si>
  <si>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</si>
  <si>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</si>
  <si>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</si>
  <si>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</si>
  <si>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</si>
  <si>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</si>
  <si>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</si>
  <si>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</si>
  <si>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</si>
  <si>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</si>
  <si>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</si>
  <si>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</si>
  <si>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</si>
  <si>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</si>
  <si>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</si>
  <si>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</si>
  <si>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</si>
  <si>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</si>
  <si>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</si>
  <si>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</si>
  <si>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</si>
  <si>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</si>
  <si>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</si>
  <si>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</si>
  <si>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</si>
  <si>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</si>
  <si>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</si>
  <si>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</si>
  <si>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</si>
  <si>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</si>
  <si>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</si>
  <si>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</si>
  <si>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</si>
  <si>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</si>
  <si>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</si>
  <si>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</si>
  <si>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</si>
  <si>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</si>
  <si>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</si>
  <si>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</si>
  <si>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</si>
  <si>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</si>
  <si>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</si>
  <si>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</si>
  <si>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</si>
  <si>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</si>
  <si>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</si>
  <si>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</si>
  <si>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</si>
  <si>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</si>
  <si>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</si>
  <si>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</si>
  <si>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</si>
  <si>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</si>
  <si>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</si>
  <si>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</si>
  <si>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</si>
  <si>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</si>
  <si>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</si>
  <si>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</si>
  <si>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</si>
  <si>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</si>
  <si>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</si>
  <si>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</si>
  <si>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</si>
  <si>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</si>
  <si>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</si>
  <si>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</si>
  <si>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</si>
  <si>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</si>
  <si>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</si>
  <si>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</si>
  <si>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</si>
  <si>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</si>
  <si>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</si>
  <si>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</si>
  <si>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</si>
  <si>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</si>
  <si>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</si>
  <si>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</si>
  <si>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</si>
  <si>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</si>
  <si>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</si>
  <si>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</si>
  <si>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BANHEIROS QUIMICOS (3FEM. E 3 MASC.)</t>
  </si>
  <si>
    <t>UN</t>
  </si>
  <si>
    <t>LICITACON - TCE/RS</t>
  </si>
  <si>
    <t>PNCP</t>
  </si>
  <si>
    <t>Pregão - Eletrônico</t>
  </si>
  <si>
    <t>TCE - PARANÁ</t>
  </si>
  <si>
    <t>DIARIA</t>
  </si>
  <si>
    <t>Unidade</t>
  </si>
  <si>
    <t>Processo Dispensa</t>
  </si>
  <si>
    <t>26/04/2024</t>
  </si>
  <si>
    <t>25</t>
  </si>
  <si>
    <t>LOCAÇÃO DE BANHEIROS QUIMICOS FEMININO E MASCULINO- HIGIENIZAÇÃO/LIMPEZAS/PAPEL HIGIÊNICO/ DESINFETANTE</t>
  </si>
  <si>
    <t>22/05/2024</t>
  </si>
  <si>
    <t>PM DE SOBRADINHO</t>
  </si>
  <si>
    <t>24</t>
  </si>
  <si>
    <t>PRD</t>
  </si>
  <si>
    <t>BANHEIRO QUIMICO MEDINDO NO MINIMO 1,10M (L) X 1,20M (P) X 2,30M (A), 100% POLIETILENO, TETO TRANSLUCIDO, COM CAIXA DE DEJETOS, PORTA PAPEL, VASO COM TAMPA, MICTORIO, PLACA DE IDENTIFICACAO MASCULINO/FEMININO, SISTEMA DE TRANCAMENTO COM INDICADOR LIVRE/OCUPADO, COM MANUTENCAO DE COLETA DE DEJETOS. - LOCACAO POR 1 DIA COM MONTAGEM E DESMONTAGEM INCLUSA.</t>
  </si>
  <si>
    <t>UNIDADE (UN)</t>
  </si>
  <si>
    <t>09/01/2024</t>
  </si>
  <si>
    <t>MUNICIPIO DE GUARAPUAVA</t>
  </si>
  <si>
    <t>266/2023'</t>
  </si>
  <si>
    <t>LOCACAO DE BANHEIRO QUIMICO STANDARD SIMPLES CARACTERISTICAS GERAIS: VASO SANITARIO, CAIXA DE DEJETOS COM ASSENTO, PORTA-PAPEL HIGIENICO, PISO ANTIDERRAPANTE EM POLIETILENO, IDENTIFICACAO (MASCULINO/FEMININO), PONTO DE VENTILACAO NATURAL, MICTORIO, TETO TRANSLUCIDO, FECHADURA DE METAL COM SINALIZADOR (LIVRE/OCUPADO). MATERIAL: POLIETILENO, PES EM POLIETILENO, DOBRADICA DE CHAPA GALVANIZADA, REBITES EM INOX. COR AZUL, INSTALADO, ENTREGUE NO LOCAL DO EVENTO E LIMPEZA DA AREA USADA.</t>
  </si>
  <si>
    <t>08/01/2024</t>
  </si>
  <si>
    <t>MUNICIPIO DE LUCAS DO RIO VERDE</t>
  </si>
  <si>
    <t>257/2023'</t>
  </si>
  <si>
    <t>LOCAÇÃO DE BANHEIRO QUIMICO: INDIVIDUAL, IDENTIFICAÇÃO DE FEMININO E/OU MASCULINO, PORTÁTIL, CONFECCIONADO EM POLIETILENO EM ALTA DENSIDADE, RESISTENTE E TOTALMENTE LAVÁVEL COM TETO TRANSLUCIDO, PISO ANTIDERRAPANTE, ORIFÍCIO PARA VENTILAÇÃO, TRAVA INTERNA DE SEGURANÇA, RESISTENTE A VIOLAÇÃO E INDICAÇÃO LIVRE/OCUPADO, CONTENDO VASO SANITÁRIO, MICTÓRIO, CAIXA DE DEJETOS COM ASSENTO, PORTA OBJETOS, SUPORTE PARA PAPEL HIGIÊNICO. DIMENSÕES PADRÃO. OBS: OS SERVIÇOS DEVERÃO INCLUIR TRANSPORTE, MONTAGEM E DESMONTAGEM, BEM COMO LIMPEZA E POSIÇÃO DE DESODORANTES, DESINFETANTES E PAPEL HIGIÊNICO.</t>
  </si>
  <si>
    <t>05/02/2024</t>
  </si>
  <si>
    <t>MUNICIPIO DE TRIZIDELA DO VALE</t>
  </si>
  <si>
    <t>0401001/2024'</t>
  </si>
  <si>
    <t>LOCAÇÃO DE 04 BANHEIROS QUIMICOS FEM/MASC POR DIARIA COM LIMPEZA  LOCAÇÃO DE 04 BANHEIROS QUIMICOS FEM/MASC POR DIARIA COM LIMPEZA E HIGIENIZAÇAO</t>
  </si>
  <si>
    <t>MUNICÍPIO DE ITAÚNA DO SUL</t>
  </si>
  <si>
    <t>32</t>
  </si>
  <si>
    <t>PCE</t>
  </si>
  <si>
    <t>LOCAÇÃO, TRANSPORTE, MONTAGEM E DESMONTAGEM DE COBERTURA METÁLICA COM LONA 10 M x 10 M (TOLDOS): a) cobertura modulável com perfis tubulares em aço; b) cobertura em lona antichamas e blecaute, reforçada, composta por fios de poliéster e revestida por duas camadas de PVC com gramatura de, no mínimo, 680 g/m;c) tamanho 10  x 10 m e 4 m de altura, com fechamento nas laterais;d) lona na cor branca ou transparente,  em perfeito estado de conservação sem furos, manchas ou rasgos, com sistema retardo de chamas e tratamento UV;e) sistema de calhas com captação e condução de águas pluviais.-Ampla Concorrência</t>
  </si>
  <si>
    <t>04/07/2024</t>
  </si>
  <si>
    <t>PM DE CAXIAS DO SUL</t>
  </si>
  <si>
    <t>158</t>
  </si>
  <si>
    <t>LOCACAO COBERTURA DESMONTAVEL Locação com montagem e desmontagem de tenda do tipo piramidal ou chapéu de bruxa no tamanho de 10m X 10m, sendo composta por quatro pés reguláveis para as alturas de 3 ou 4 metros (conforme solicitação da Secretaria) em estrutura metálica com calhas reforçadas para escoamento da água, cobertura vinílica branca anti-chamas e impermeável com no mínimo 3 fechamentos brancos ou cristal nas laterais, podendo ser solicitado divisórias em lona branca no meio dela, iluminação em LED com potência mínima de 250W ou similar e no mínimo quatro tomadas de energia elétrica de 220V a disposição nela. Tenda deverá ser fixada no solo com cinta esticada por catraca ou presa em contrapesos com quantidade suficiente para que esteja segura.</t>
  </si>
  <si>
    <t>30/04/2024</t>
  </si>
  <si>
    <t>PM DE VERA CRUZ</t>
  </si>
  <si>
    <t>LOCAÇÃO DE 01 TENDA COM LATERAIS  (10X10) TRANSPARENTES. COBERTURA METÁLICA COM LONA. COM TRANSPORTE, MONTAGEM E DESMONTAGEM INCLUSAS NA LOCAÇÃO. COBERTURA MODULÁVEL TAMANHO 10X10 COM, NO MÍNIMO, 3 METROS E, NO MÁXIMO, 4 METROS DE ALTURA. COM PERFIS TUBULARES EM AÇO, COM SISTEMA DE CALHAS COM CAPTAÇÃO E CONDUÇÃO DE ÁGUAS PLUVIAIS, ANCORAGEM COM CINTAS E CATRACAS PARA 3 TONELADAS. COBERTURA EM LONA, NA COR BRANCA, ANTICHAMA, BLECAUTE E TRATAMENTO UV, REFORÇADA, COMPOSTA POR FIOS DE POLIÉSTER E REVESTIDA POR DUAS CAMADAS DE PVC COM GRAMATURA DE, NO MÍNIMO, 680 G/M, EM PERFEITO ESTADO DE CONSERVAÇÃO, SEM FUROS, MANCHAS OU RASGOS. &amp;NBSP;POR 15 DIAS.</t>
  </si>
  <si>
    <t>17/09/2024</t>
  </si>
  <si>
    <t>PM DE BENTO GONÇALVES</t>
  </si>
  <si>
    <t>96</t>
  </si>
  <si>
    <t>92.406.180/0001-24</t>
  </si>
  <si>
    <t>Fornecedor cadastrado no município</t>
  </si>
  <si>
    <t>LONA ESTILO TENDA 10X10METROS -ESTRUTURA E MONTAGEM E DESMONTAGEM</t>
  </si>
  <si>
    <t>31.701.140/0001-10</t>
  </si>
  <si>
    <t>Serviço de locação de tenda no formato Pirâmide de 10x10, em material lona branca TD BO com 0,3mm de espessura, com característica antimofo e antichama.</t>
  </si>
  <si>
    <t>28.110.462/0001-80</t>
  </si>
  <si>
    <t>PM DE BUTIA</t>
  </si>
  <si>
    <t>PCD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</si>
</sst>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28">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DFD993A-9281-4E26-9672-596F549455A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1B89946-197A-459B-B17A-2B8C51DA971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8118DCE-4ABC-488E-894D-ECCEB84FA07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A9CC599-DA90-4E51-B450-03C22C2A84CB}"/>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79987A7-3866-4C4E-81C3-24E3A1CEF13C}"/>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4BE671C-90E0-4388-BA23-B67EA71F4C5A}"/>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2" t="s">
        <v>110</v>
      </c>
      <c r="B1" s="102" t="s">
        <v>111</v>
      </c>
      <c r="C1" s="102" t="s">
        <v>112</v>
      </c>
      <c r="D1" s="102" t="s">
        <v>113</v>
      </c>
      <c r="E1" s="100" t="s">
        <v>118</v>
      </c>
      <c r="F1" s="94" t="s">
        <v>114</v>
      </c>
      <c r="G1" s="95"/>
      <c r="H1" s="96"/>
      <c r="I1" s="97" t="s">
        <v>115</v>
      </c>
      <c r="J1" s="98"/>
      <c r="K1" s="99"/>
      <c r="L1" s="103" t="s">
        <v>116</v>
      </c>
      <c r="M1" s="104"/>
      <c r="N1" s="105"/>
      <c r="O1" s="106" t="s">
        <v>117</v>
      </c>
      <c r="P1" s="107"/>
      <c r="Q1" s="108"/>
      <c r="R1" s="109" t="s">
        <v>127</v>
      </c>
      <c r="S1" s="110"/>
      <c r="T1" s="111"/>
      <c r="U1" s="112" t="s">
        <v>128</v>
      </c>
      <c r="V1" s="113"/>
      <c r="W1" s="114"/>
      <c r="X1" s="115" t="s">
        <v>129</v>
      </c>
      <c r="Y1" s="116"/>
      <c r="Z1" s="117"/>
    </row>
    <row r="2" spans="1:26" s="1" customFormat="1" ht="18" customHeight="1" x14ac:dyDescent="0.25">
      <c r="A2" s="102"/>
      <c r="B2" s="102"/>
      <c r="C2" s="102"/>
      <c r="D2" s="102"/>
      <c r="E2" s="101"/>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27" priority="2">
      <formula>$D3&lt;&gt;""</formula>
    </cfRule>
  </conditionalFormatting>
  <conditionalFormatting sqref="E3:E1048576">
    <cfRule type="expression" dxfId="26"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3"/>
  <sheetViews>
    <sheetView showGridLines="0" tabSelected="1" workbookViewId="0">
      <pane ySplit="2" topLeftCell="A3" activePane="bottomLeft" state="frozen"/>
      <selection activeCell="C9" sqref="C9"/>
      <selection pane="bottomLeft" activeCell="C5" sqref="C5"/>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162</v>
      </c>
      <c r="B1" s="119"/>
      <c r="C1" s="119"/>
      <c r="D1" s="119"/>
      <c r="E1" s="120"/>
      <c r="L1" t="s">
        <v>166</v>
      </c>
    </row>
    <row r="2" spans="1:12" s="3" customFormat="1" ht="33" x14ac:dyDescent="0.25">
      <c r="A2" s="48" t="s">
        <v>155</v>
      </c>
      <c r="B2" s="49" t="s">
        <v>156</v>
      </c>
      <c r="C2" s="48" t="s">
        <v>5</v>
      </c>
      <c r="D2" s="48" t="s">
        <v>157</v>
      </c>
      <c r="E2" s="50" t="s">
        <v>166</v>
      </c>
      <c r="F2"/>
      <c r="G2"/>
      <c r="H2" s="3" t="s">
        <v>89</v>
      </c>
      <c r="L2" s="3" t="s">
        <v>167</v>
      </c>
    </row>
    <row r="3" spans="1:12" ht="63" customHeight="1" x14ac:dyDescent="0.3">
      <c r="A3" s="93">
        <v>1</v>
      </c>
      <c r="B3" s="89" t="s">
        <v>214</v>
      </c>
      <c r="C3" s="90" t="s">
        <v>169</v>
      </c>
      <c r="D3" s="90">
        <v>1</v>
      </c>
      <c r="E3" s="83" cm="1">
        <f t="array" aca="1" ref="E3" ca="1">IF(COUNTA(A:A)&lt;3,"",IF(AND($A2&lt;&gt;"",A3=""),"_______________________________",IF($E2="_______________________________","RESPONSÁVEL PELA ELABORAÇÃO",IFERROR(INDIRECT("'"&amp;A3&amp;"'"&amp;"!"&amp;IF($E$2="VALOR MÉDIO (UNITÁRIO)","A5",IF($E$2="MEDIANA (UNITÁRIO)","B5",IF($E$2="MÉDIA SANEADA (UNITÁRIO)","D5","")))),""))))</f>
        <v>4456.5</v>
      </c>
    </row>
    <row r="4" spans="1:12" ht="63" customHeight="1" x14ac:dyDescent="0.25">
      <c r="A4" s="93">
        <v>2</v>
      </c>
      <c r="B4" s="89" t="s">
        <v>168</v>
      </c>
      <c r="C4" s="90" t="s">
        <v>169</v>
      </c>
      <c r="D4" s="90">
        <v>6</v>
      </c>
      <c r="E4" s="83" cm="1">
        <f t="array" aca="1" ref="E4" ca="1">IF(COUNTA(A:A)&lt;3,"",IF(AND($A2&lt;&gt;"",A3=""),"_______________________________",IF($E3="_______________________________","RESPONSÁVEL PELA ELABORAÇÃO",IFERROR(INDIRECT("'"&amp;A4&amp;"'"&amp;"!"&amp;IF($E$2="VALOR MÉDIO (UNITÁRIO)","A5",IF($E$2="MEDIANA (UNITÁRIO)","B5",IF($E$2="MÉDIA SANEADA (UNITÁRIO)","D5","")))),""))))</f>
        <v>392.22166666666664</v>
      </c>
    </row>
    <row r="5" spans="1:12" ht="63" customHeight="1" x14ac:dyDescent="0.25">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
      </c>
      <c r="K5" s="85"/>
    </row>
    <row r="6" spans="1:12" ht="63" customHeight="1" x14ac:dyDescent="0.25">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_______________________________</v>
      </c>
    </row>
    <row r="7" spans="1:12" ht="63" customHeight="1" x14ac:dyDescent="0.25">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RESPONSÁVEL PELA ELABORAÇÃO</v>
      </c>
    </row>
    <row r="8" spans="1:12" ht="63" customHeight="1" x14ac:dyDescent="0.25">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c r="K8" s="85"/>
    </row>
    <row r="9" spans="1:12" ht="63"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row>
    <row r="10" spans="1:12" ht="63"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c r="K11" s="85"/>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c r="K14" s="85"/>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c r="K17" s="85"/>
    </row>
    <row r="18" spans="1:11"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11"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25">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sheetData>
  <mergeCells count="1">
    <mergeCell ref="A1:E1"/>
  </mergeCells>
  <conditionalFormatting sqref="A3:D3 A4:E1048576">
    <cfRule type="expression" dxfId="25" priority="23">
      <formula>$B3&lt;&gt;""</formula>
    </cfRule>
  </conditionalFormatting>
  <conditionalFormatting sqref="E4:E2293">
    <cfRule type="expression" dxfId="24" priority="36">
      <formula>#REF!&lt;&gt;""</formula>
    </cfRule>
  </conditionalFormatting>
  <conditionalFormatting sqref="E7:E9999 E4:E5">
    <cfRule type="expression" dxfId="23" priority="5">
      <formula>$E1048576="RESPONSÁVEL PELA ELABORAÇÃO"</formula>
    </cfRule>
    <cfRule type="expression" dxfId="22" priority="6">
      <formula>$E4="_______________________________"</formula>
    </cfRule>
  </conditionalFormatting>
  <conditionalFormatting sqref="E2">
    <cfRule type="expression" dxfId="21" priority="44">
      <formula>$E1048573="RESPONSÁVEL PELA ELABORAÇÃO"</formula>
    </cfRule>
    <cfRule type="expression" dxfId="20" priority="45">
      <formula>$E2="_______________________________"</formula>
    </cfRule>
  </conditionalFormatting>
  <conditionalFormatting sqref="E6">
    <cfRule type="expression" dxfId="19" priority="50">
      <formula>#REF!="RESPONSÁVEL PELA ELABORAÇÃO"</formula>
    </cfRule>
    <cfRule type="expression" dxfId="18" priority="51">
      <formula>$E6="_______________________________"</formula>
    </cfRule>
  </conditionalFormatting>
  <conditionalFormatting sqref="E3">
    <cfRule type="expression" dxfId="17" priority="3">
      <formula>$B3&lt;&gt;""</formula>
    </cfRule>
  </conditionalFormatting>
  <conditionalFormatting sqref="E3">
    <cfRule type="expression" dxfId="16" priority="4">
      <formula>#REF!&lt;&gt;""</formula>
    </cfRule>
  </conditionalFormatting>
  <conditionalFormatting sqref="E3">
    <cfRule type="expression" dxfId="15" priority="1">
      <formula>$E1048575="RESPONSÁVEL PELA ELABORAÇÃO"</formula>
    </cfRule>
    <cfRule type="expression" dxfId="14" priority="2">
      <formula>$E3="_______________________________"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9B5CD0F7-65E6-4B9A-932D-FCEB265BFFA8}"/>
    <hyperlink ref="A4" location="#'2'!A2" display="2" xr:uid="{BF4B9922-E7D4-42AD-B05B-5E0A6636B1EC}"/>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c r="C1" s="126"/>
      <c r="D1" s="127"/>
      <c r="E1" s="9"/>
      <c r="F1" s="2"/>
      <c r="G1" s="1"/>
      <c r="H1" s="2"/>
      <c r="I1" s="2"/>
      <c r="J1" s="2"/>
      <c r="K1" s="3"/>
      <c r="M1" s="3"/>
      <c r="N1" s="3"/>
    </row>
    <row r="2" spans="1:19" s="26" customFormat="1" ht="27" customHeight="1" x14ac:dyDescent="0.25">
      <c r="A2" s="70" t="s">
        <v>1</v>
      </c>
      <c r="B2" s="128"/>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0</v>
      </c>
      <c r="B5" s="132">
        <f>IFERROR(MEDIAN(B7:B1048576),0)</f>
        <v>0</v>
      </c>
      <c r="C5" s="132"/>
      <c r="D5" s="132">
        <f>IFERROR(AVERAGEIFS(B7:B1048576,B7:B1048576,"&lt;"&amp;(A5+IFERROR(_xlfn.STDEV.S(B7:B1048576),0)),B7:B1048576,"&gt;"&amp;(A5-IFERROR(_xlfn.STDEV.S(B7:B1048576),0))),0)</f>
        <v>0</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
      <c r="A26" s="78" t="s">
        <v>9</v>
      </c>
      <c r="B26" s="79"/>
      <c r="C26" s="79"/>
      <c r="D26" s="80"/>
      <c r="E26" s="80"/>
      <c r="F26" s="81"/>
      <c r="G26" s="64"/>
      <c r="H26" s="64"/>
      <c r="I26" s="64"/>
      <c r="J26" s="64"/>
      <c r="L26" s="82"/>
      <c r="Q26" s="66"/>
      <c r="R26" s="66"/>
      <c r="S26" s="66"/>
    </row>
    <row r="27" spans="1:19" s="61" customFormat="1" ht="34.9" customHeight="1" x14ac:dyDescent="0.25">
      <c r="A27" s="58" t="s">
        <v>165</v>
      </c>
      <c r="B27" s="60" t="s">
        <v>4</v>
      </c>
      <c r="C27" s="59" t="s">
        <v>164</v>
      </c>
      <c r="D27" s="60" t="s">
        <v>152</v>
      </c>
      <c r="E27" s="121" t="s">
        <v>21</v>
      </c>
      <c r="F27" s="122"/>
      <c r="G27" s="68"/>
      <c r="H27" s="68"/>
      <c r="I27" s="68"/>
      <c r="J27" s="68"/>
      <c r="M27" s="62"/>
      <c r="N27" s="62"/>
      <c r="Q27" s="63"/>
      <c r="R27" s="63"/>
      <c r="S27" s="63"/>
    </row>
    <row r="28" spans="1:19" s="33" customFormat="1" ht="54" customHeight="1" x14ac:dyDescent="0.35">
      <c r="A28" s="36"/>
      <c r="B28" s="51"/>
      <c r="C28" s="67"/>
      <c r="D28" s="77"/>
      <c r="E28" s="123"/>
      <c r="F28" s="124"/>
      <c r="G28" s="32"/>
      <c r="H28" s="32"/>
      <c r="I28" s="32"/>
      <c r="J28" s="32"/>
      <c r="L28" s="75"/>
      <c r="M28" s="35"/>
      <c r="N28" s="35"/>
      <c r="Q28" s="34"/>
      <c r="R28" s="34"/>
      <c r="S28" s="34"/>
    </row>
    <row r="29" spans="1:19" s="33" customFormat="1" ht="54" customHeight="1" x14ac:dyDescent="0.35">
      <c r="A29" s="36"/>
      <c r="B29" s="51"/>
      <c r="C29" s="67"/>
      <c r="D29" s="77"/>
      <c r="E29" s="123"/>
      <c r="F29" s="124"/>
      <c r="G29" s="32"/>
      <c r="H29" s="32"/>
      <c r="I29" s="32"/>
      <c r="J29" s="32"/>
      <c r="L29" s="75"/>
      <c r="M29" s="35"/>
      <c r="N29" s="35"/>
      <c r="Q29" s="34"/>
      <c r="R29" s="34"/>
      <c r="S29" s="34"/>
    </row>
    <row r="30" spans="1:19" s="33" customFormat="1" ht="54" customHeight="1" x14ac:dyDescent="0.35">
      <c r="A30" s="36"/>
      <c r="B30" s="51"/>
      <c r="C30" s="67"/>
      <c r="D30" s="77"/>
      <c r="E30" s="123"/>
      <c r="F30" s="124"/>
      <c r="G30" s="32"/>
      <c r="H30" s="32"/>
      <c r="I30" s="32"/>
      <c r="J30" s="32"/>
      <c r="L30" s="75"/>
      <c r="M30" s="35"/>
      <c r="N30" s="35"/>
      <c r="Q30" s="34"/>
      <c r="R30" s="34"/>
      <c r="S30" s="34"/>
    </row>
    <row r="31" spans="1:19" s="33" customFormat="1" ht="54" customHeight="1" x14ac:dyDescent="0.35">
      <c r="A31" s="36"/>
      <c r="B31" s="51"/>
      <c r="C31" s="67"/>
      <c r="D31" s="77"/>
      <c r="E31" s="123"/>
      <c r="F31" s="124"/>
      <c r="G31" s="32"/>
      <c r="H31" s="32"/>
      <c r="I31" s="32"/>
      <c r="J31" s="32"/>
      <c r="L31" s="75"/>
      <c r="M31" s="35"/>
      <c r="N31" s="35"/>
      <c r="Q31" s="34"/>
      <c r="R31" s="34"/>
      <c r="S31" s="34"/>
    </row>
    <row r="32" spans="1:19" s="33" customFormat="1" ht="54" customHeight="1" x14ac:dyDescent="0.35">
      <c r="A32" s="36"/>
      <c r="B32" s="51"/>
      <c r="C32" s="67"/>
      <c r="D32" s="77"/>
      <c r="E32" s="123"/>
      <c r="F32" s="124"/>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36" t="s">
        <v>13</v>
      </c>
      <c r="E34" s="136"/>
      <c r="F34" s="137"/>
      <c r="G34" s="37"/>
      <c r="H34" s="37"/>
      <c r="I34" s="37"/>
      <c r="J34" s="37"/>
      <c r="L34" s="38"/>
      <c r="M34" s="30"/>
      <c r="N34" s="30"/>
      <c r="Q34" s="31"/>
      <c r="R34" s="31"/>
      <c r="S34" s="31"/>
    </row>
    <row r="35" spans="1:19" s="29" customFormat="1" ht="54" customHeight="1" x14ac:dyDescent="0.3">
      <c r="A35" s="39" t="s">
        <v>2</v>
      </c>
      <c r="B35" s="51"/>
      <c r="C35" s="52"/>
      <c r="D35" s="133"/>
      <c r="E35" s="134"/>
      <c r="F35" s="135"/>
      <c r="G35" s="37"/>
      <c r="H35" s="37"/>
      <c r="I35" s="37"/>
      <c r="J35" s="37"/>
      <c r="L35" s="38"/>
      <c r="M35" s="30"/>
      <c r="N35" s="30"/>
      <c r="Q35" s="31"/>
      <c r="R35" s="31"/>
      <c r="S35" s="31"/>
    </row>
  </sheetData>
  <mergeCells count="14">
    <mergeCell ref="D35:F35"/>
    <mergeCell ref="D34:F34"/>
    <mergeCell ref="E28:F28"/>
    <mergeCell ref="E32:F32"/>
    <mergeCell ref="E29:F29"/>
    <mergeCell ref="E31:F31"/>
    <mergeCell ref="E27:F27"/>
    <mergeCell ref="E30:F30"/>
    <mergeCell ref="B1:D1"/>
    <mergeCell ref="B2:D2"/>
    <mergeCell ref="B4:C4"/>
    <mergeCell ref="D4:E4"/>
    <mergeCell ref="B5:C5"/>
    <mergeCell ref="D5:E5"/>
  </mergeCells>
  <conditionalFormatting sqref="F1:F3 F8:F25">
    <cfRule type="expression" dxfId="13" priority="5">
      <formula>$F1="VALOR INCONSISTENTE"</formula>
    </cfRule>
  </conditionalFormatting>
  <conditionalFormatting sqref="A9:J27 A28:D32 G28:J32 A33:J53">
    <cfRule type="expression" dxfId="1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 priority="3">
      <formula>$F4="VALOR INCONSISTENTE"</formula>
    </cfRule>
  </conditionalFormatting>
  <conditionalFormatting sqref="E28:F28">
    <cfRule type="expression" dxfId="10"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9"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2B34A-3BB3-413E-933C-1B3E122CDD3A}">
  <sheetPr codeName="Planilha39">
    <pageSetUpPr fitToPage="1"/>
  </sheetPr>
  <dimension ref="A1:S17"/>
  <sheetViews>
    <sheetView showGridLines="0" zoomScale="80" zoomScaleNormal="80" workbookViewId="0">
      <pane ySplit="2" topLeftCell="A3" activePane="bottomLeft" state="frozen"/>
      <selection pane="bottomLeft" activeCell="H13" sqref="H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214</v>
      </c>
      <c r="C1" s="126"/>
      <c r="D1" s="127"/>
      <c r="E1" s="9"/>
      <c r="F1" s="2"/>
      <c r="G1" s="1"/>
      <c r="H1" s="2"/>
      <c r="I1" s="2"/>
      <c r="J1" s="2"/>
      <c r="K1" s="3"/>
      <c r="M1" s="3"/>
      <c r="N1" s="3"/>
    </row>
    <row r="2" spans="1:19" s="26" customFormat="1" ht="27" customHeight="1" x14ac:dyDescent="0.25">
      <c r="A2" s="70" t="s">
        <v>1</v>
      </c>
      <c r="B2" s="128" t="s">
        <v>169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4456.5</v>
      </c>
      <c r="B5" s="132">
        <f>IFERROR(MEDIAN(B7:B1048576),0)</f>
        <v>4300</v>
      </c>
      <c r="C5" s="132"/>
      <c r="D5" s="132">
        <f>IFERROR(AVERAGEIFS(B7:B1048576,B7:B1048576,"&lt;"&amp;(A5+IFERROR(_xlfn.STDEV.S(B7:B1048576),0)),B7:B1048576,"&gt;"&amp;(A5-IFERROR(_xlfn.STDEV.S(B7:B1048576),0))),0)</f>
        <v>4308.333333333333</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201</v>
      </c>
      <c r="B9" s="51">
        <v>4300</v>
      </c>
      <c r="C9" s="41" t="s">
        <v>169</v>
      </c>
      <c r="D9" s="41" t="s">
        <v>170</v>
      </c>
      <c r="E9" s="42">
        <v>10665441000166</v>
      </c>
      <c r="F9" s="40" t="s">
        <v>202</v>
      </c>
      <c r="G9" s="69" t="s">
        <v>203</v>
      </c>
      <c r="H9" s="41" t="s">
        <v>204</v>
      </c>
      <c r="I9" s="41">
        <v>2024</v>
      </c>
      <c r="J9" s="43" t="s">
        <v>200</v>
      </c>
      <c r="L9" s="38"/>
      <c r="M9" s="30"/>
      <c r="N9" s="30"/>
      <c r="Q9" s="31"/>
      <c r="R9" s="31"/>
      <c r="S9" s="31"/>
    </row>
    <row r="10" spans="1:19" s="29" customFormat="1" ht="52.5" customHeight="1" x14ac:dyDescent="0.3">
      <c r="A10" s="36" t="s">
        <v>208</v>
      </c>
      <c r="B10" s="51">
        <v>6000</v>
      </c>
      <c r="C10" s="41" t="s">
        <v>169</v>
      </c>
      <c r="D10" s="41" t="s">
        <v>170</v>
      </c>
      <c r="E10" s="42">
        <v>10992806000167</v>
      </c>
      <c r="F10" s="40" t="s">
        <v>209</v>
      </c>
      <c r="G10" s="69" t="s">
        <v>210</v>
      </c>
      <c r="H10" s="41" t="s">
        <v>211</v>
      </c>
      <c r="I10" s="41">
        <v>2024</v>
      </c>
      <c r="J10" s="43" t="s">
        <v>200</v>
      </c>
      <c r="L10" s="38"/>
      <c r="M10" s="30"/>
      <c r="N10" s="30"/>
      <c r="Q10" s="31"/>
      <c r="R10" s="31"/>
      <c r="S10" s="31"/>
    </row>
    <row r="11" spans="1:19" s="29" customFormat="1" ht="52.5" customHeight="1" x14ac:dyDescent="0.3">
      <c r="A11" s="36" t="s">
        <v>205</v>
      </c>
      <c r="B11" s="51">
        <v>3357.5</v>
      </c>
      <c r="C11" s="41" t="s">
        <v>169</v>
      </c>
      <c r="D11" s="41" t="s">
        <v>170</v>
      </c>
      <c r="E11" s="42">
        <v>0</v>
      </c>
      <c r="F11" s="40" t="s">
        <v>206</v>
      </c>
      <c r="G11" s="69" t="s">
        <v>207</v>
      </c>
      <c r="H11" s="41" t="s">
        <v>178</v>
      </c>
      <c r="I11" s="41">
        <v>2024</v>
      </c>
      <c r="J11" s="43" t="s">
        <v>200</v>
      </c>
      <c r="L11" s="38"/>
      <c r="M11" s="30"/>
      <c r="N11" s="30"/>
      <c r="Q11" s="31"/>
      <c r="R11" s="31"/>
      <c r="S11" s="31"/>
    </row>
    <row r="12" spans="1:19" s="29" customFormat="1" ht="52.5" customHeight="1" x14ac:dyDescent="0.3">
      <c r="A12" s="36" t="s">
        <v>216</v>
      </c>
      <c r="B12" s="51">
        <v>4125</v>
      </c>
      <c r="C12" s="41" t="s">
        <v>169</v>
      </c>
      <c r="D12" s="41" t="s">
        <v>170</v>
      </c>
      <c r="E12" s="42" t="s">
        <v>217</v>
      </c>
      <c r="F12" s="40">
        <v>45532</v>
      </c>
      <c r="G12" s="69" t="s">
        <v>218</v>
      </c>
      <c r="H12" s="41">
        <v>370</v>
      </c>
      <c r="I12" s="41">
        <v>2024</v>
      </c>
      <c r="J12" s="43" t="s">
        <v>219</v>
      </c>
      <c r="L12" s="38"/>
      <c r="M12" s="30"/>
      <c r="N12" s="30"/>
      <c r="Q12" s="31"/>
      <c r="R12" s="31"/>
      <c r="S12" s="31"/>
    </row>
    <row r="13" spans="1:19" s="65" customFormat="1" ht="40.15" customHeight="1" x14ac:dyDescent="0.35">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21" t="s">
        <v>21</v>
      </c>
      <c r="F14" s="122"/>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6" t="s">
        <v>13</v>
      </c>
      <c r="E16" s="136"/>
      <c r="F16" s="137"/>
      <c r="G16" s="37"/>
      <c r="H16" s="37"/>
      <c r="I16" s="37"/>
      <c r="J16" s="37"/>
      <c r="L16" s="38"/>
      <c r="M16" s="30"/>
      <c r="N16" s="30"/>
      <c r="Q16" s="31"/>
      <c r="R16" s="31"/>
      <c r="S16" s="31"/>
    </row>
    <row r="17" spans="1:19" s="29" customFormat="1" ht="54" customHeight="1" x14ac:dyDescent="0.3">
      <c r="A17" s="39" t="s">
        <v>215</v>
      </c>
      <c r="B17" s="51">
        <v>4500</v>
      </c>
      <c r="C17" s="52">
        <v>45629</v>
      </c>
      <c r="D17" s="133" t="s">
        <v>213</v>
      </c>
      <c r="E17" s="134"/>
      <c r="F17" s="13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8" priority="86">
      <formula>$F1="VALOR INCONSISTENTE"</formula>
    </cfRule>
  </conditionalFormatting>
  <conditionalFormatting sqref="A9:J9 A11:J11 A13:J34 F12:J12 A12:D12">
    <cfRule type="expression" dxfId="7" priority="8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 priority="84">
      <formula>$F4="VALOR INCONSISTENTE"</formula>
    </cfRule>
  </conditionalFormatting>
  <conditionalFormatting sqref="A10:J10">
    <cfRule type="expression" dxfId="5" priority="2">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E12">
    <cfRule type="expression" dxfId="0" priority="1">
      <formula>AND(E12&lt;&gt;"",MOD(ROW(),2)=0,$A12&lt;&gt;"PESQUISA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1C5D3-0C4C-41A0-816A-07B36E069BA3}">
  <sheetPr codeName="Planilha40">
    <pageSetUpPr fitToPage="1"/>
  </sheetPr>
  <dimension ref="A1:S18"/>
  <sheetViews>
    <sheetView showGridLines="0" zoomScale="80" zoomScaleNormal="80" workbookViewId="0">
      <pane ySplit="2" topLeftCell="A3" activePane="bottomLeft" state="frozen"/>
      <selection pane="bottomLeft" activeCell="D10" sqref="D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5" t="s">
        <v>168</v>
      </c>
      <c r="C1" s="126"/>
      <c r="D1" s="127"/>
      <c r="E1" s="9"/>
      <c r="F1" s="2"/>
      <c r="G1" s="1"/>
      <c r="H1" s="2"/>
      <c r="I1" s="2"/>
      <c r="J1" s="2"/>
      <c r="K1" s="3"/>
      <c r="M1" s="3"/>
      <c r="N1" s="3"/>
    </row>
    <row r="2" spans="1:19" s="26" customFormat="1" ht="27" customHeight="1" x14ac:dyDescent="0.25">
      <c r="A2" s="70" t="s">
        <v>1</v>
      </c>
      <c r="B2" s="128" t="s">
        <v>169</v>
      </c>
      <c r="C2" s="129"/>
      <c r="D2" s="130"/>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1" t="s">
        <v>159</v>
      </c>
      <c r="C4" s="131"/>
      <c r="D4" s="131" t="s">
        <v>160</v>
      </c>
      <c r="E4" s="131"/>
      <c r="F4" s="7"/>
      <c r="H4" s="7"/>
      <c r="I4" s="7"/>
      <c r="J4" s="2"/>
      <c r="Q4" s="5"/>
      <c r="R4" s="5"/>
      <c r="S4" s="5"/>
    </row>
    <row r="5" spans="1:19" ht="25.15" customHeight="1" x14ac:dyDescent="0.25">
      <c r="A5" s="87">
        <f>IFERROR(AVERAGE(B7:B1048576),0)</f>
        <v>392.22166666666664</v>
      </c>
      <c r="B5" s="132">
        <f>IFERROR(MEDIAN(B7:B1048576),0)</f>
        <v>450</v>
      </c>
      <c r="C5" s="132"/>
      <c r="D5" s="132">
        <f>IFERROR(AVERAGEIFS(B7:B1048576,B7:B1048576,"&lt;"&amp;(A5+IFERROR(_xlfn.STDEV.S(B7:B1048576),0)),B7:B1048576,"&gt;"&amp;(A5-IFERROR(_xlfn.STDEV.S(B7:B1048576),0))),0)</f>
        <v>459.58249999999998</v>
      </c>
      <c r="E5" s="132"/>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179</v>
      </c>
      <c r="B9" s="51">
        <v>280</v>
      </c>
      <c r="C9" s="41" t="s">
        <v>169</v>
      </c>
      <c r="D9" s="41" t="s">
        <v>170</v>
      </c>
      <c r="E9" s="42">
        <v>0</v>
      </c>
      <c r="F9" s="40" t="s">
        <v>180</v>
      </c>
      <c r="G9" s="69" t="s">
        <v>181</v>
      </c>
      <c r="H9" s="41" t="s">
        <v>182</v>
      </c>
      <c r="I9" s="41">
        <v>2024</v>
      </c>
      <c r="J9" s="43" t="s">
        <v>183</v>
      </c>
      <c r="L9" s="38"/>
      <c r="M9" s="30"/>
      <c r="N9" s="30"/>
      <c r="Q9" s="31"/>
      <c r="R9" s="31"/>
      <c r="S9" s="31"/>
    </row>
    <row r="10" spans="1:19" s="29" customFormat="1" ht="52.5" customHeight="1" x14ac:dyDescent="0.3">
      <c r="A10" s="36" t="s">
        <v>184</v>
      </c>
      <c r="B10" s="51">
        <v>235</v>
      </c>
      <c r="C10" s="41" t="s">
        <v>185</v>
      </c>
      <c r="D10" s="41" t="s">
        <v>171</v>
      </c>
      <c r="E10" s="42">
        <v>14092325000156</v>
      </c>
      <c r="F10" s="40" t="s">
        <v>186</v>
      </c>
      <c r="G10" s="69" t="s">
        <v>187</v>
      </c>
      <c r="H10" s="41" t="s">
        <v>188</v>
      </c>
      <c r="I10" s="41">
        <v>2023</v>
      </c>
      <c r="J10" s="43" t="s">
        <v>172</v>
      </c>
      <c r="L10" s="38"/>
      <c r="M10" s="30"/>
      <c r="N10" s="30"/>
      <c r="Q10" s="31"/>
      <c r="R10" s="31"/>
      <c r="S10" s="31"/>
    </row>
    <row r="11" spans="1:19" s="29" customFormat="1" ht="52.5" customHeight="1" x14ac:dyDescent="0.3">
      <c r="A11" s="36" t="s">
        <v>189</v>
      </c>
      <c r="B11" s="51">
        <v>450</v>
      </c>
      <c r="C11" s="41" t="s">
        <v>174</v>
      </c>
      <c r="D11" s="41" t="s">
        <v>171</v>
      </c>
      <c r="E11" s="42">
        <v>17505616000117</v>
      </c>
      <c r="F11" s="40" t="s">
        <v>190</v>
      </c>
      <c r="G11" s="69" t="s">
        <v>191</v>
      </c>
      <c r="H11" s="41" t="s">
        <v>192</v>
      </c>
      <c r="I11" s="41">
        <v>2023</v>
      </c>
      <c r="J11" s="43" t="s">
        <v>172</v>
      </c>
      <c r="L11" s="38"/>
      <c r="M11" s="30"/>
      <c r="N11" s="30"/>
      <c r="Q11" s="31"/>
      <c r="R11" s="31"/>
      <c r="S11" s="31"/>
    </row>
    <row r="12" spans="1:19" s="29" customFormat="1" ht="52.5" customHeight="1" x14ac:dyDescent="0.3">
      <c r="A12" s="36" t="s">
        <v>193</v>
      </c>
      <c r="B12" s="51">
        <v>450</v>
      </c>
      <c r="C12" s="41" t="s">
        <v>174</v>
      </c>
      <c r="D12" s="41" t="s">
        <v>171</v>
      </c>
      <c r="E12" s="42">
        <v>19209340000155</v>
      </c>
      <c r="F12" s="40" t="s">
        <v>194</v>
      </c>
      <c r="G12" s="69" t="s">
        <v>195</v>
      </c>
      <c r="H12" s="41" t="s">
        <v>196</v>
      </c>
      <c r="I12" s="41">
        <v>2024</v>
      </c>
      <c r="J12" s="43" t="s">
        <v>172</v>
      </c>
      <c r="L12" s="38"/>
      <c r="M12" s="30"/>
      <c r="N12" s="30"/>
      <c r="Q12" s="31"/>
      <c r="R12" s="31"/>
      <c r="S12" s="31"/>
    </row>
    <row r="13" spans="1:19" s="29" customFormat="1" ht="52.5" customHeight="1" x14ac:dyDescent="0.3">
      <c r="A13" s="36" t="s">
        <v>197</v>
      </c>
      <c r="B13" s="51">
        <v>480</v>
      </c>
      <c r="C13" s="41" t="s">
        <v>175</v>
      </c>
      <c r="D13" s="41" t="s">
        <v>173</v>
      </c>
      <c r="E13" s="42">
        <v>31197518000190</v>
      </c>
      <c r="F13" s="40" t="s">
        <v>177</v>
      </c>
      <c r="G13" s="69" t="s">
        <v>198</v>
      </c>
      <c r="H13" s="41" t="s">
        <v>199</v>
      </c>
      <c r="I13" s="41">
        <v>2024</v>
      </c>
      <c r="J13" s="43" t="s">
        <v>176</v>
      </c>
      <c r="L13" s="38"/>
      <c r="M13" s="30"/>
      <c r="N13" s="30"/>
      <c r="Q13" s="31"/>
      <c r="R13" s="31"/>
      <c r="S13" s="31"/>
    </row>
    <row r="14" spans="1:19" s="65" customFormat="1" ht="40.15" customHeight="1" x14ac:dyDescent="0.3">
      <c r="A14" s="78" t="s">
        <v>9</v>
      </c>
      <c r="B14" s="79"/>
      <c r="C14" s="79"/>
      <c r="D14" s="80"/>
      <c r="E14" s="80"/>
      <c r="F14" s="81"/>
      <c r="G14" s="64"/>
      <c r="H14" s="64"/>
      <c r="I14" s="64"/>
      <c r="J14" s="64"/>
      <c r="L14" s="82"/>
      <c r="Q14" s="66"/>
      <c r="R14" s="66"/>
      <c r="S14" s="66"/>
    </row>
    <row r="15" spans="1:19" s="61" customFormat="1" ht="34.9" customHeight="1" x14ac:dyDescent="0.25">
      <c r="A15" s="58" t="s">
        <v>165</v>
      </c>
      <c r="B15" s="60" t="s">
        <v>4</v>
      </c>
      <c r="C15" s="59" t="s">
        <v>164</v>
      </c>
      <c r="D15" s="60" t="s">
        <v>152</v>
      </c>
      <c r="E15" s="121" t="s">
        <v>21</v>
      </c>
      <c r="F15" s="122"/>
      <c r="G15" s="68"/>
      <c r="H15" s="68"/>
      <c r="I15" s="68"/>
      <c r="J15" s="68"/>
      <c r="M15" s="62"/>
      <c r="N15" s="62"/>
      <c r="Q15" s="63"/>
      <c r="R15" s="63"/>
      <c r="S15" s="63"/>
    </row>
    <row r="16" spans="1:19" ht="40.15" customHeight="1" x14ac:dyDescent="0.25">
      <c r="A16" s="72" t="s">
        <v>10</v>
      </c>
      <c r="B16" s="8"/>
      <c r="C16" s="71"/>
      <c r="D16" s="44"/>
      <c r="E16" s="45"/>
      <c r="F16" s="46"/>
      <c r="G16" s="6"/>
      <c r="H16" s="6"/>
      <c r="I16" s="6"/>
      <c r="J16" s="6"/>
      <c r="L16" s="4"/>
      <c r="M16" s="3"/>
      <c r="N16" s="3"/>
      <c r="Q16" s="5"/>
      <c r="R16" s="5"/>
      <c r="S16" s="5"/>
    </row>
    <row r="17" spans="1:19" s="29" customFormat="1" ht="34.9" customHeight="1" x14ac:dyDescent="0.3">
      <c r="A17" s="73" t="s">
        <v>11</v>
      </c>
      <c r="B17" s="74" t="s">
        <v>4</v>
      </c>
      <c r="C17" s="74" t="s">
        <v>12</v>
      </c>
      <c r="D17" s="136" t="s">
        <v>13</v>
      </c>
      <c r="E17" s="136"/>
      <c r="F17" s="137"/>
      <c r="G17" s="37"/>
      <c r="H17" s="37"/>
      <c r="I17" s="37"/>
      <c r="J17" s="37"/>
      <c r="L17" s="38"/>
      <c r="M17" s="30"/>
      <c r="N17" s="30"/>
      <c r="Q17" s="31"/>
      <c r="R17" s="31"/>
      <c r="S17" s="31"/>
    </row>
    <row r="18" spans="1:19" s="29" customFormat="1" ht="54" customHeight="1" x14ac:dyDescent="0.3">
      <c r="A18" s="39" t="s">
        <v>212</v>
      </c>
      <c r="B18" s="51">
        <v>458.33</v>
      </c>
      <c r="C18" s="52">
        <v>45606</v>
      </c>
      <c r="D18" s="133" t="s">
        <v>213</v>
      </c>
      <c r="E18" s="134"/>
      <c r="F18" s="13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4" priority="10">
      <formula>$F1="VALOR INCONSISTENTE"</formula>
    </cfRule>
  </conditionalFormatting>
  <conditionalFormatting sqref="A10:J36">
    <cfRule type="expression" dxfId="3" priority="9">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F4">
    <cfRule type="expression" dxfId="2" priority="8">
      <formula>$F4="VALOR INCONSISTENTE"</formula>
    </cfRule>
  </conditionalFormatting>
  <conditionalFormatting sqref="A9:J9">
    <cfRule type="expression" dxfId="1"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vt:i4>
      </vt:variant>
    </vt:vector>
  </HeadingPairs>
  <TitlesOfParts>
    <vt:vector size="10" baseType="lpstr">
      <vt:lpstr>FORNECEDOR</vt:lpstr>
      <vt:lpstr>RESUMO</vt:lpstr>
      <vt:lpstr>MODELO</vt:lpstr>
      <vt:lpstr>1</vt:lpstr>
      <vt:lpstr>2</vt:lpstr>
      <vt:lpstr>RESUMO!Area_de_impressao</vt:lpstr>
      <vt:lpstr>'1'!Titulos_de_impressao</vt:lpstr>
      <vt:lpstr>'2'!Titulos_de_impressao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2024-12-05T14:18:58Z</dcterms:modified>
</cp:coreProperties>
</file>