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0730" windowHeight="11160"/>
  </bookViews>
  <sheets>
    <sheet name="Copeira" sheetId="10" r:id="rId1"/>
    <sheet name="Servente Limp. Diur" sheetId="11" r:id="rId2"/>
    <sheet name="Servente Limp. Not" sheetId="7" r:id="rId3"/>
    <sheet name="Recepc. Diur" sheetId="12" r:id="rId4"/>
    <sheet name="Recepc. Not" sheetId="9" r:id="rId5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65" i="12"/>
  <c r="Q145"/>
  <c r="Q144"/>
  <c r="Q119"/>
  <c r="V112"/>
  <c r="V114" s="1"/>
  <c r="Q91"/>
  <c r="V76"/>
  <c r="V155" s="1"/>
  <c r="V62"/>
  <c r="V65" s="1"/>
  <c r="V49"/>
  <c r="V121" s="1"/>
  <c r="Q37"/>
  <c r="V62" i="9"/>
  <c r="V63" i="10"/>
  <c r="V66" s="1"/>
  <c r="V155" s="1"/>
  <c r="R166" i="11"/>
  <c r="Q145"/>
  <c r="Q146" s="1"/>
  <c r="Q120"/>
  <c r="Q92"/>
  <c r="V77"/>
  <c r="V156" s="1"/>
  <c r="V63"/>
  <c r="V66" s="1"/>
  <c r="V155" s="1"/>
  <c r="V51"/>
  <c r="V50"/>
  <c r="V122" s="1"/>
  <c r="Q38"/>
  <c r="V51" i="7"/>
  <c r="R166" i="10"/>
  <c r="Q146"/>
  <c r="Q145"/>
  <c r="Q120"/>
  <c r="Q92"/>
  <c r="V77"/>
  <c r="V156" s="1"/>
  <c r="V51"/>
  <c r="V50"/>
  <c r="V122" s="1"/>
  <c r="Q38"/>
  <c r="V122" i="12" l="1"/>
  <c r="V123" i="11"/>
  <c r="V113"/>
  <c r="V115" s="1"/>
  <c r="V154" i="12"/>
  <c r="V51"/>
  <c r="V52" s="1"/>
  <c r="V54" s="1"/>
  <c r="V109"/>
  <c r="V113"/>
  <c r="V123"/>
  <c r="V103"/>
  <c r="V120"/>
  <c r="V110" i="11"/>
  <c r="V114"/>
  <c r="V124"/>
  <c r="V104"/>
  <c r="V121"/>
  <c r="V52"/>
  <c r="V113" i="10"/>
  <c r="V123"/>
  <c r="V52"/>
  <c r="V110"/>
  <c r="V124"/>
  <c r="V104"/>
  <c r="V121"/>
  <c r="V50" i="7"/>
  <c r="V55" i="11" l="1"/>
  <c r="V154" s="1"/>
  <c r="V53"/>
  <c r="V53" i="10"/>
  <c r="V55" s="1"/>
  <c r="V87" i="12"/>
  <c r="V83"/>
  <c r="V84"/>
  <c r="V96"/>
  <c r="V90"/>
  <c r="V86"/>
  <c r="V153"/>
  <c r="V119"/>
  <c r="V124" s="1"/>
  <c r="V95"/>
  <c r="V89"/>
  <c r="V85"/>
  <c r="V88"/>
  <c r="V104"/>
  <c r="V105" s="1"/>
  <c r="V132" s="1"/>
  <c r="V111"/>
  <c r="V110"/>
  <c r="V115" s="1"/>
  <c r="V133" s="1"/>
  <c r="V87" i="11"/>
  <c r="V112"/>
  <c r="V111"/>
  <c r="V105"/>
  <c r="V106"/>
  <c r="V133" s="1"/>
  <c r="V105" i="10"/>
  <c r="V106" s="1"/>
  <c r="V133" s="1"/>
  <c r="V112"/>
  <c r="V111"/>
  <c r="V115"/>
  <c r="V114"/>
  <c r="V52" i="7"/>
  <c r="V53" s="1"/>
  <c r="R165" i="9"/>
  <c r="Q144"/>
  <c r="Q145" s="1"/>
  <c r="Q119"/>
  <c r="Q91"/>
  <c r="V76"/>
  <c r="V155" s="1"/>
  <c r="V65"/>
  <c r="V154" s="1"/>
  <c r="V49"/>
  <c r="V120" s="1"/>
  <c r="Q37"/>
  <c r="V97" i="12" l="1"/>
  <c r="V98" s="1"/>
  <c r="V99" s="1"/>
  <c r="V131" s="1"/>
  <c r="V116" i="11"/>
  <c r="V134" s="1"/>
  <c r="V97"/>
  <c r="V89"/>
  <c r="V84"/>
  <c r="V96"/>
  <c r="V88"/>
  <c r="V91"/>
  <c r="V85"/>
  <c r="V86"/>
  <c r="V92" s="1"/>
  <c r="V131" s="1"/>
  <c r="V90"/>
  <c r="V120"/>
  <c r="V125" s="1"/>
  <c r="V154" i="10"/>
  <c r="V120"/>
  <c r="V125" s="1"/>
  <c r="V96"/>
  <c r="V90"/>
  <c r="V85"/>
  <c r="V88"/>
  <c r="V84"/>
  <c r="V92" s="1"/>
  <c r="V131" s="1"/>
  <c r="V91"/>
  <c r="V89"/>
  <c r="V86"/>
  <c r="V97"/>
  <c r="V87"/>
  <c r="V98" i="11"/>
  <c r="V99" s="1"/>
  <c r="V100" s="1"/>
  <c r="V132" s="1"/>
  <c r="V91" i="12"/>
  <c r="V130" s="1"/>
  <c r="V125"/>
  <c r="V126" s="1"/>
  <c r="V134" s="1"/>
  <c r="V51" i="9"/>
  <c r="V52" s="1"/>
  <c r="V54" s="1"/>
  <c r="V116" i="10"/>
  <c r="V134" s="1"/>
  <c r="V98"/>
  <c r="V99" s="1"/>
  <c r="V100" s="1"/>
  <c r="V132" s="1"/>
  <c r="V126" i="11"/>
  <c r="V127" s="1"/>
  <c r="V135" s="1"/>
  <c r="V126" i="10"/>
  <c r="V127" s="1"/>
  <c r="V135" s="1"/>
  <c r="V121" i="9"/>
  <c r="V109"/>
  <c r="V123"/>
  <c r="V112"/>
  <c r="V122"/>
  <c r="V103"/>
  <c r="Q145" i="7"/>
  <c r="V136" i="12" l="1"/>
  <c r="V137" i="11"/>
  <c r="V137" i="10"/>
  <c r="V110" i="9"/>
  <c r="V111"/>
  <c r="V104"/>
  <c r="V105" s="1"/>
  <c r="V132" s="1"/>
  <c r="V114"/>
  <c r="V113"/>
  <c r="V96"/>
  <c r="V90"/>
  <c r="V86"/>
  <c r="V85"/>
  <c r="V153"/>
  <c r="V119"/>
  <c r="V124" s="1"/>
  <c r="V95"/>
  <c r="V97" s="1"/>
  <c r="V89"/>
  <c r="V83"/>
  <c r="V88"/>
  <c r="V84"/>
  <c r="V87"/>
  <c r="V156" i="12" l="1"/>
  <c r="V157" s="1"/>
  <c r="V142"/>
  <c r="V157" i="11"/>
  <c r="V158" s="1"/>
  <c r="V143"/>
  <c r="V157" i="10"/>
  <c r="V158" s="1"/>
  <c r="V143"/>
  <c r="V115" i="9"/>
  <c r="V133" s="1"/>
  <c r="V125"/>
  <c r="V126" s="1"/>
  <c r="V134" s="1"/>
  <c r="V98"/>
  <c r="V99" s="1"/>
  <c r="V131" s="1"/>
  <c r="V91"/>
  <c r="V130" s="1"/>
  <c r="Q38" i="7"/>
  <c r="V63"/>
  <c r="R166"/>
  <c r="V143" i="12" l="1"/>
  <c r="V145" s="1"/>
  <c r="V144" i="11"/>
  <c r="V144" i="10"/>
  <c r="V146" s="1"/>
  <c r="V136" i="9"/>
  <c r="V55" i="7"/>
  <c r="V91" s="1"/>
  <c r="V77"/>
  <c r="V156" s="1"/>
  <c r="Q146"/>
  <c r="V124"/>
  <c r="V123"/>
  <c r="V122"/>
  <c r="V121"/>
  <c r="Q120"/>
  <c r="V113"/>
  <c r="V115" s="1"/>
  <c r="V110"/>
  <c r="V112" s="1"/>
  <c r="V104"/>
  <c r="Q92"/>
  <c r="V66"/>
  <c r="V155" s="1"/>
  <c r="V148" i="12" l="1"/>
  <c r="V147"/>
  <c r="V146"/>
  <c r="V144" s="1"/>
  <c r="V149" s="1"/>
  <c r="V158" s="1"/>
  <c r="V159" s="1"/>
  <c r="T165" s="1"/>
  <c r="V165" s="1"/>
  <c r="V166" s="1"/>
  <c r="V146" i="11"/>
  <c r="V149" i="10"/>
  <c r="V148"/>
  <c r="V147"/>
  <c r="V156" i="9"/>
  <c r="V157" s="1"/>
  <c r="V142"/>
  <c r="V105" i="7"/>
  <c r="V106" s="1"/>
  <c r="V133" s="1"/>
  <c r="V111"/>
  <c r="V114"/>
  <c r="V86"/>
  <c r="V87"/>
  <c r="V85"/>
  <c r="V89"/>
  <c r="V154"/>
  <c r="V120"/>
  <c r="V125" s="1"/>
  <c r="V96"/>
  <c r="V90"/>
  <c r="V88"/>
  <c r="V84"/>
  <c r="V97"/>
  <c r="V145" i="10" l="1"/>
  <c r="V150" s="1"/>
  <c r="V159" s="1"/>
  <c r="V160" s="1"/>
  <c r="T166" s="1"/>
  <c r="V166" s="1"/>
  <c r="V167" s="1"/>
  <c r="V149" i="11"/>
  <c r="V148"/>
  <c r="V147"/>
  <c r="V143" i="9"/>
  <c r="V145" s="1"/>
  <c r="V116" i="7"/>
  <c r="V134" s="1"/>
  <c r="V92"/>
  <c r="V131" s="1"/>
  <c r="V98"/>
  <c r="V99" s="1"/>
  <c r="V100" s="1"/>
  <c r="V132" s="1"/>
  <c r="V126"/>
  <c r="V127" s="1"/>
  <c r="V135" s="1"/>
  <c r="V145" i="11" l="1"/>
  <c r="V150" s="1"/>
  <c r="V159" s="1"/>
  <c r="V160" s="1"/>
  <c r="T166" s="1"/>
  <c r="V166" s="1"/>
  <c r="V167" s="1"/>
  <c r="V147" i="9"/>
  <c r="V146"/>
  <c r="V148"/>
  <c r="V137" i="7"/>
  <c r="V157" s="1"/>
  <c r="V158" s="1"/>
  <c r="V144" i="9" l="1"/>
  <c r="V149" s="1"/>
  <c r="V158" s="1"/>
  <c r="V159" s="1"/>
  <c r="T165" s="1"/>
  <c r="V165" s="1"/>
  <c r="V166" s="1"/>
  <c r="V143" i="7"/>
  <c r="V144" s="1"/>
  <c r="V146" s="1"/>
  <c r="V149" l="1"/>
  <c r="V147"/>
  <c r="V148"/>
  <c r="V145" l="1"/>
  <c r="V150" s="1"/>
  <c r="V159" s="1"/>
  <c r="V160" s="1"/>
  <c r="T166" s="1"/>
  <c r="V166" s="1"/>
  <c r="V167" s="1"/>
</calcChain>
</file>

<file path=xl/sharedStrings.xml><?xml version="1.0" encoding="utf-8"?>
<sst xmlns="http://schemas.openxmlformats.org/spreadsheetml/2006/main" count="1241" uniqueCount="175">
  <si>
    <t>A</t>
  </si>
  <si>
    <t xml:space="preserve">Data de apresentação da proposta (dia/mês/ano) </t>
  </si>
  <si>
    <t>B</t>
  </si>
  <si>
    <t xml:space="preserve">Município/UF </t>
  </si>
  <si>
    <t>C</t>
  </si>
  <si>
    <t>Ano Acordo, Convenção ou Sentença Normativa em Dissídio Coletivo</t>
  </si>
  <si>
    <t xml:space="preserve">D </t>
  </si>
  <si>
    <t>Nº de meses de execução contratual</t>
  </si>
  <si>
    <t>Identificação do Serviço</t>
  </si>
  <si>
    <t>Tipo de Serviço</t>
  </si>
  <si>
    <t>Unidade de Medida</t>
  </si>
  <si>
    <t xml:space="preserve"> Quantidade total a contratar (em função da unidade de medida)</t>
  </si>
  <si>
    <t>Anexo III-A – Mão-de-obra</t>
  </si>
  <si>
    <t>Mão de obra vinculada à execução contratual</t>
  </si>
  <si>
    <t>Dados complementares para composição dos custos referente à mão-de-obra</t>
  </si>
  <si>
    <t>Tipo de serviço (mesmo serviço com características distintas)</t>
  </si>
  <si>
    <t>Categoria profissional (vinculada à execução contratual)</t>
  </si>
  <si>
    <t>Data base da categoria (dia/mês/ano)</t>
  </si>
  <si>
    <t xml:space="preserve"> MÓDULO 1 :   COMPOSIÇÃO DA REMUNERAÇÃO</t>
  </si>
  <si>
    <t>Composição da Remuneração</t>
  </si>
  <si>
    <t>%</t>
  </si>
  <si>
    <t>Valor (R$)</t>
  </si>
  <si>
    <t>D</t>
  </si>
  <si>
    <t>E</t>
  </si>
  <si>
    <t>F</t>
  </si>
  <si>
    <t>G</t>
  </si>
  <si>
    <t>H</t>
  </si>
  <si>
    <t>Total da Remuneração</t>
  </si>
  <si>
    <t>MÓDULO 2:   BENEFÍCIOS MENSAIS E DIÁRIOS</t>
  </si>
  <si>
    <t xml:space="preserve"> Benefícios Mensais e Diários</t>
  </si>
  <si>
    <t>Outros (especificar)</t>
  </si>
  <si>
    <t>Total de Benefícios mensais e diários</t>
  </si>
  <si>
    <t>MÓDULO 3:   INSUMOS DIVERSOS</t>
  </si>
  <si>
    <t>Insumos Diversos</t>
  </si>
  <si>
    <t>Total de Insumos diversos</t>
  </si>
  <si>
    <t>MÓDULO 4:   ENCARGOS SOCIAIS E TRABALHISTAS</t>
  </si>
  <si>
    <t>Submódulo 4.1 – Encargos previdenciários e FGTS:</t>
  </si>
  <si>
    <t>4.1</t>
  </si>
  <si>
    <t>Encargos previdenciários e FGTS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</si>
  <si>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</si>
  <si>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</si>
  <si>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</si>
  <si>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</si>
  <si>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</si>
  <si>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</si>
  <si>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</si>
  <si>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Total</t>
  </si>
  <si>
    <t>Submódulo 4.2 – 13º Salário e Adicional de Férias</t>
  </si>
  <si>
    <t>4.2</t>
  </si>
  <si>
    <t>13º Salário e Adicional de Férias</t>
  </si>
  <si>
    <t>Subtotal</t>
  </si>
  <si>
    <t>Incidência do Submódulo 4.1 sobre 13º Salário e Adicional de Férias</t>
  </si>
  <si>
    <t>Submódulo 4.3 - Afastamento Maternidade</t>
  </si>
  <si>
    <t>4.3</t>
  </si>
  <si>
    <t>Afastamento Maternidade:</t>
  </si>
  <si>
    <t>Afastamento maternidade</t>
  </si>
  <si>
    <t>Incidência do submódulo 4.1 sobre afastamento maternidade</t>
  </si>
  <si>
    <t>Submódulo 4.4 -  Provisão para Rescisão</t>
  </si>
  <si>
    <t>4.4</t>
  </si>
  <si>
    <t>Provisão para Rescisão</t>
  </si>
  <si>
    <t>Incidência do FGTS sobre aviso prévio indenizado</t>
  </si>
  <si>
    <t>C1</t>
  </si>
  <si>
    <t>C2</t>
  </si>
  <si>
    <t>Incidência do submódulo 4.1 sobre aviso prévio trabalhado</t>
  </si>
  <si>
    <t>Multa do FGTS e CS do aviso prévio trabalhado</t>
  </si>
  <si>
    <t>Submódulo  4.5  – Custo de Reposição do Profissional Ausente</t>
  </si>
  <si>
    <t>4.5</t>
  </si>
  <si>
    <t>Composição do Custo de Reposição do Profissional Ausente</t>
  </si>
  <si>
    <t>Férias</t>
  </si>
  <si>
    <t xml:space="preserve">Incidência do submódulo 4.1 sobre o Custo de reposição </t>
  </si>
  <si>
    <t>Quadro - resumo – Módulo 4 - Encargos sociais e trabalhistas</t>
  </si>
  <si>
    <t>Módulo 4 - Encargos sociais e trabalhistas</t>
  </si>
  <si>
    <t>Custo de rescisão</t>
  </si>
  <si>
    <t>Custo de reposição do profissional ausente</t>
  </si>
  <si>
    <t>4.6</t>
  </si>
  <si>
    <t xml:space="preserve"> MÓDULO 5 - CUSTOS INDIRETOS, TRIBUTOS E LUCRO</t>
  </si>
  <si>
    <t>Custos Indiretos, Tributos e Lucro</t>
  </si>
  <si>
    <t>Tributos</t>
  </si>
  <si>
    <t>Base para cálculo dos tributos</t>
  </si>
  <si>
    <t>C3</t>
  </si>
  <si>
    <t>C4</t>
  </si>
  <si>
    <t>Anexo III – B - Quadro-resumo do Custo por Empregado</t>
  </si>
  <si>
    <t>Mão-de-obra vinculada à execução contratual (valor por empregado)</t>
  </si>
  <si>
    <t xml:space="preserve">A </t>
  </si>
  <si>
    <t>Módulo 1 – Composição da Remuneração</t>
  </si>
  <si>
    <t>Módulo 2 – Benefícios Mensais e Diários</t>
  </si>
  <si>
    <t>Módulo 4 – Encargos Sociais e Trabalhistas</t>
  </si>
  <si>
    <t>Subtotal (A + B +C+ D)</t>
  </si>
  <si>
    <t>Módulo 5 – Custos indiretos, tributos e lucro</t>
  </si>
  <si>
    <t>Valor Global da Proposta</t>
  </si>
  <si>
    <t>Descrição</t>
  </si>
  <si>
    <t xml:space="preserve">Total da Remuneração </t>
  </si>
  <si>
    <t>Anexo II-A - Quadro - demonstrativo - VALOR GLOBAL DA PROPOSTA</t>
  </si>
  <si>
    <t>Afastamento maternidade - Cálculo: 4 (meses/licença) / 12 (meses) X 11,11% (férias s/ licença) X % de ocorrência (2%))</t>
  </si>
  <si>
    <t>13 º Salário - Cálculo (1/12*100)</t>
  </si>
  <si>
    <t>Adicional de Férias - Cálculo (1/3/12*100)</t>
  </si>
  <si>
    <t>Aviso prévio indenizado (Estimativa de 5% dos funcionários demitidos conforme manual do MPOG) - Cálculo ((1/12)*0,05)*100=0,42% Conforme fórmula da fl. 24 do MANUAL DE ORIENTAÇÃO PARA PREENCHIMENTO DA PLANILHA DE CUSTO E FORMAÇÃO DE PREÇOS do MPOG</t>
  </si>
  <si>
    <t xml:space="preserve">Multa do FGTS e Contribuição Social sobre aviso prévio indenizado </t>
  </si>
  <si>
    <t>Ausência por doença - Cálculo (5,96/30)/12*100 - Conforme Manual do MPOG</t>
  </si>
  <si>
    <t>Aviso prévio trabalhado - Cálculo ((7/30)/12)*0,02*100=0,04% - Conforme Manual de Orientação para Preenchimento da Planilha do MPOG</t>
  </si>
  <si>
    <t>Licença paternidade - Cálculo ((5/30)/12)*0,015*100 - Conforme Manual do MPOG</t>
  </si>
  <si>
    <t>Ausências legais - Cálculo (2,96/30)x1/12 - Conforme TCU Acórdão 1753/2008 - Plenário</t>
  </si>
  <si>
    <t>Ausência por Acidente de trabalho - Cálculo ((15/30)/12)*0,0078*100 - Conforme Manual do MPOG</t>
  </si>
  <si>
    <t>Custos Indiretos (Estimativa de 3% )</t>
  </si>
  <si>
    <t>Lucro (Estimativa de 6,79% )</t>
  </si>
  <si>
    <t>Quantidade</t>
  </si>
  <si>
    <t>Valor Unitário Mensal (R$)</t>
  </si>
  <si>
    <t>Valor Total Mensal</t>
  </si>
  <si>
    <t>Valor proposto pela execução do serviço</t>
  </si>
  <si>
    <t xml:space="preserve"> </t>
  </si>
  <si>
    <t>Posto</t>
  </si>
  <si>
    <t xml:space="preserve">Contratação de empresa para prestação dos serviços </t>
  </si>
  <si>
    <t>Sindicato das Empresas de Asseio e Conservação do Estado do RS</t>
  </si>
  <si>
    <t>Número do Registro no MTE</t>
  </si>
  <si>
    <t>Data de Registro no MTE</t>
  </si>
  <si>
    <t>Número da Solicitação</t>
  </si>
  <si>
    <t>Número do Processo</t>
  </si>
  <si>
    <t>Data do Protocolo</t>
  </si>
  <si>
    <t>1º de Janeiro</t>
  </si>
  <si>
    <t>Salário Mínimo Nacional</t>
  </si>
  <si>
    <t>Seguro acidente do trabalho (RAT X FAT) = RAT (1% - Fotocópias- código 8219-9/01 do Anexo V do Decreto nº 3.048/1999 / FAT (2% - Valor máximo, conforme Decreto nº 6.957/2009). Obs: O licitante deverá preencher o valor do seu FAP, a ser comprovado no envio de sua proposta adequada ao lance vencedor, mediante apresentação da GFIP/eSocial ou outro documento apto a fazê-lo.</t>
  </si>
  <si>
    <t>R$</t>
  </si>
  <si>
    <t>Dias</t>
  </si>
  <si>
    <t>Uniformes e EPI/mês</t>
  </si>
  <si>
    <t>C5</t>
  </si>
  <si>
    <t>3.1</t>
  </si>
  <si>
    <t>3.2</t>
  </si>
  <si>
    <t>Salário Normativo da Categoria Profissional para 44 horas semanais</t>
  </si>
  <si>
    <t>ISSQN</t>
  </si>
  <si>
    <t>COFINS - conforme Art.2º da Lei 10.833, de 29/12/2003</t>
  </si>
  <si>
    <t>PIS - conforme previsto no Art. 2º da Lei nº 10.637, de 30/12/2002</t>
  </si>
  <si>
    <t>INSTRUÇÃO NORMATIVA Nº 5, DE 26 DE MAIO DE 2017</t>
  </si>
  <si>
    <t>Dispõe sobre as regras e diretrizes do procedimento de contratação de serviços sob o regime de execução indireta no âmbito da Administração Pública federal direta, autárquica e fundacional</t>
  </si>
  <si>
    <t>ANEXO VII-D - Modelo de Planilha de Custos e Formação de Preços</t>
  </si>
  <si>
    <t>Estado do Rio Grande do Sul</t>
  </si>
  <si>
    <t>PREFEITURA MUNICIPAL DE FREDERICO WESTPHALEN</t>
  </si>
  <si>
    <t>MINISTÉRIO DO PLANEJAMENTO, DESENVOLVIMENTO E GESTÃO - MPOG</t>
  </si>
  <si>
    <t>PLANILHA DE CUSTOS E FORMAÇÃO DE PREÇOS, Elaborada a partir do modelo MPOG (IN nº 5, de 26/05/2017, Anexo VII-D)</t>
  </si>
  <si>
    <t>Terceirização de Atividades Operacionais</t>
  </si>
  <si>
    <t>Adicional de Inslubridade</t>
  </si>
  <si>
    <t>Módulo 3 – Insumos Diversos (uniformes)</t>
  </si>
  <si>
    <t>Valor total por empregado/mês</t>
  </si>
  <si>
    <t>Observação: A Planilha de Custos e Formação de Preços, é exemplificativa e não exaustiva, podendo cada licitante elaborar sua própria planilha, desde que nela constem todos os custos considerados na composição dos preços, de acordo com o objeto do certame, com a legislação vigente e com o acordo, convenção ou dissídio do sindicato adequado.</t>
  </si>
  <si>
    <t>Materiais/ferramentas e equipamentos</t>
  </si>
  <si>
    <t>C*</t>
  </si>
  <si>
    <t>*Confira a autenticidade no endereço http://www3.mte.gov.br/sistemas/mediador/</t>
  </si>
  <si>
    <t>Salário Base para 44 horas semanais/220 mensais</t>
  </si>
  <si>
    <t>A*</t>
  </si>
  <si>
    <t>B*</t>
  </si>
  <si>
    <t>* Uniformes, EPI's, maquinas, ferramentas e equipamentos de trabalho serão fornecidos pelo Município</t>
  </si>
  <si>
    <t>* A Empresa licitante vecedora será responsável pela Higienização dos Uniformes e EPI's.</t>
  </si>
  <si>
    <t>Carga Horária Semanal*</t>
  </si>
  <si>
    <t>Carga Horária Mensal*</t>
  </si>
  <si>
    <t>*As horas/jornada de trabalho poderão ser desenvolvidos em escala de trabalho de acordo com a permissão da CLT.</t>
  </si>
  <si>
    <t>Valor global da proposta (valor mensal do serviço X nº meses do contrato)</t>
  </si>
  <si>
    <t>SERVIÇOS DE RECEPCIONISTA (CBO 4221)</t>
  </si>
  <si>
    <t>* 1 Posto de Copeira</t>
  </si>
  <si>
    <t>Recepcionista</t>
  </si>
  <si>
    <t>Adicional Noturno</t>
  </si>
  <si>
    <t>SERVIÇOS DE COPEIRO (CBO 5134)</t>
  </si>
  <si>
    <t>SERVIÇOS DE SERVENTE DE LIMPEZA (CBO 5143)</t>
  </si>
  <si>
    <t>RS004917/2023</t>
  </si>
  <si>
    <t>MR072228/2023</t>
  </si>
  <si>
    <t>19980.235929/2023-94</t>
  </si>
  <si>
    <t>Servente de Limpeza</t>
  </si>
  <si>
    <t>Copeiro</t>
  </si>
  <si>
    <r>
      <t>Auxílio Alimentação - Convenção (R$ 23,68</t>
    </r>
    <r>
      <rPr>
        <sz val="8"/>
        <color indexed="8"/>
        <rFont val="Times New Roman"/>
        <family val="1"/>
      </rPr>
      <t xml:space="preserve"> - 19% empregado)</t>
    </r>
  </si>
  <si>
    <t>Quadro - Resumo – Módulo 4 - Encargos sociais e trabalhistas</t>
  </si>
  <si>
    <t>* 2 Postos de Servente de Limpeza Noturnos</t>
  </si>
  <si>
    <t>* 2 Postos de Servente de Limpeza Diurnos</t>
  </si>
  <si>
    <t>*Convenção Coletiva de Trabalho 2024/2024</t>
  </si>
  <si>
    <t>,</t>
  </si>
  <si>
    <t>*Convenção Coletiva de Trabalho 2024/20243</t>
  </si>
  <si>
    <t>* 4 Postos de Recepcionista Noturno</t>
  </si>
  <si>
    <t>* 4 Postos de Recepcionista Diurno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</si>
</sst>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64" formatCode="&quot;R$ &quot;#,##0.00"/>
    <numFmt numFmtId="165" formatCode="&quot;R$&quot;\ #,##0.00"/>
    <numFmt numFmtId="166" formatCode="_(&quot;R$ &quot;* #,##0.00_);_(&quot;R$ &quot;* \(#,##0.00\);_(&quot;R$ &quot;* &quot;-&quot;??_);_(@_)"/>
    <numFmt numFmtId="167" formatCode="_(* #,##0.00_);_(* \(#,##0.00\);_(* &quot;-&quot;??_);_(@_)"/>
  </numFmts>
  <fonts count="20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rgb="FF0033CC"/>
      <name val="Times New Roman"/>
      <family val="1"/>
    </font>
    <font>
      <b/>
      <sz val="12"/>
      <color rgb="FF0033CC"/>
      <name val="Times New Roman"/>
      <family val="1"/>
    </font>
    <font>
      <b/>
      <sz val="11"/>
      <color rgb="FF0033CC"/>
      <name val="Times New Roman"/>
      <family val="1"/>
    </font>
    <font>
      <sz val="11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1"/>
      <color theme="1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NewRomanPS-BoldMT"/>
    </font>
    <font>
      <sz val="11"/>
      <color rgb="FF000000"/>
      <name val="ArialMT"/>
    </font>
    <font>
      <sz val="10"/>
      <color rgb="FF0033CC"/>
      <name val="Times New Roman"/>
      <family val="1"/>
    </font>
    <font>
      <sz val="8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</cellStyleXfs>
  <cellXfs count="2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3" borderId="0" xfId="0" applyFont="1" applyFill="1"/>
    <xf numFmtId="0" fontId="2" fillId="3" borderId="0" xfId="0" applyFont="1" applyFill="1"/>
    <xf numFmtId="0" fontId="4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1" fillId="0" borderId="0" xfId="0" applyFont="1" applyBorder="1" applyAlignment="1">
      <alignment horizontal="left"/>
    </xf>
    <xf numFmtId="164" fontId="9" fillId="0" borderId="0" xfId="0" applyNumberFormat="1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/>
    </xf>
    <xf numFmtId="164" fontId="9" fillId="4" borderId="3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3" xfId="0" applyFont="1" applyFill="1" applyBorder="1"/>
    <xf numFmtId="164" fontId="9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9" fillId="4" borderId="1" xfId="0" applyNumberFormat="1" applyFont="1" applyFill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8" fillId="3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11" fillId="0" borderId="9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right" vertical="center" wrapText="1"/>
    </xf>
    <xf numFmtId="43" fontId="11" fillId="0" borderId="9" xfId="1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9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2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 wrapText="1"/>
    </xf>
    <xf numFmtId="164" fontId="1" fillId="4" borderId="0" xfId="0" applyNumberFormat="1" applyFont="1" applyFill="1" applyBorder="1" applyAlignment="1">
      <alignment horizontal="center"/>
    </xf>
    <xf numFmtId="0" fontId="11" fillId="0" borderId="9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16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1" fillId="0" borderId="9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9" fontId="4" fillId="0" borderId="0" xfId="0" applyNumberFormat="1" applyFont="1"/>
    <xf numFmtId="0" fontId="1" fillId="4" borderId="3" xfId="0" applyFont="1" applyFill="1" applyBorder="1" applyAlignment="1">
      <alignment horizontal="left" vertical="center" wrapText="1"/>
    </xf>
    <xf numFmtId="0" fontId="11" fillId="4" borderId="9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/>
    <xf numFmtId="0" fontId="10" fillId="4" borderId="1" xfId="0" applyFont="1" applyFill="1" applyBorder="1" applyAlignment="1">
      <alignment horizontal="center"/>
    </xf>
    <xf numFmtId="164" fontId="6" fillId="4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0" fontId="2" fillId="0" borderId="3" xfId="0" applyNumberFormat="1" applyFont="1" applyFill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10" fontId="2" fillId="0" borderId="6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2" fillId="0" borderId="9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10" fontId="5" fillId="0" borderId="3" xfId="0" applyNumberFormat="1" applyFont="1" applyFill="1" applyBorder="1" applyAlignment="1">
      <alignment horizontal="center" vertical="center"/>
    </xf>
    <xf numFmtId="10" fontId="5" fillId="0" borderId="9" xfId="0" applyNumberFormat="1" applyFont="1" applyFill="1" applyBorder="1" applyAlignment="1">
      <alignment horizontal="center" vertical="center"/>
    </xf>
    <xf numFmtId="10" fontId="5" fillId="0" borderId="6" xfId="0" applyNumberFormat="1" applyFont="1" applyFill="1" applyBorder="1" applyAlignment="1">
      <alignment horizontal="center" vertical="center"/>
    </xf>
    <xf numFmtId="10" fontId="1" fillId="0" borderId="3" xfId="0" applyNumberFormat="1" applyFont="1" applyFill="1" applyBorder="1" applyAlignment="1">
      <alignment horizontal="center"/>
    </xf>
    <xf numFmtId="10" fontId="1" fillId="0" borderId="9" xfId="0" applyNumberFormat="1" applyFont="1" applyFill="1" applyBorder="1" applyAlignment="1">
      <alignment horizontal="center"/>
    </xf>
    <xf numFmtId="10" fontId="1" fillId="0" borderId="6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left" vertical="center" wrapText="1"/>
    </xf>
    <xf numFmtId="10" fontId="2" fillId="0" borderId="3" xfId="0" applyNumberFormat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0" fontId="1" fillId="0" borderId="9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0" fontId="1" fillId="4" borderId="3" xfId="0" applyNumberFormat="1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9" fontId="2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4" fillId="3" borderId="3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9" fontId="4" fillId="3" borderId="3" xfId="0" applyNumberFormat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2" fontId="14" fillId="0" borderId="3" xfId="0" applyNumberFormat="1" applyFont="1" applyFill="1" applyBorder="1" applyAlignment="1">
      <alignment horizontal="center" vertical="center" wrapText="1"/>
    </xf>
    <xf numFmtId="2" fontId="0" fillId="0" borderId="9" xfId="0" applyNumberFormat="1" applyFill="1" applyBorder="1" applyAlignment="1">
      <alignment horizontal="center" vertical="center" wrapText="1"/>
    </xf>
    <xf numFmtId="2" fontId="0" fillId="0" borderId="6" xfId="0" applyNumberForma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/>
    </xf>
    <xf numFmtId="10" fontId="2" fillId="0" borderId="3" xfId="0" applyNumberFormat="1" applyFont="1" applyBorder="1" applyAlignment="1">
      <alignment horizontal="center" vertical="center" wrapText="1"/>
    </xf>
    <xf numFmtId="10" fontId="2" fillId="0" borderId="9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4" fontId="4" fillId="0" borderId="3" xfId="0" applyNumberFormat="1" applyFont="1" applyFill="1" applyBorder="1" applyAlignment="1">
      <alignment horizontal="center"/>
    </xf>
    <xf numFmtId="14" fontId="4" fillId="0" borderId="9" xfId="0" applyNumberFormat="1" applyFont="1" applyFill="1" applyBorder="1" applyAlignment="1">
      <alignment horizontal="center"/>
    </xf>
    <xf numFmtId="14" fontId="4" fillId="0" borderId="6" xfId="0" applyNumberFormat="1" applyFont="1" applyFill="1" applyBorder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1" fillId="0" borderId="0" xfId="0" applyFont="1" applyBorder="1" applyAlignment="1">
      <alignment horizontal="center" vertical="center" wrapText="1"/>
    </xf>
    <xf numFmtId="43" fontId="2" fillId="0" borderId="3" xfId="1" applyFont="1" applyFill="1" applyBorder="1" applyAlignment="1">
      <alignment horizontal="right"/>
    </xf>
    <xf numFmtId="43" fontId="2" fillId="0" borderId="9" xfId="1" applyFont="1" applyFill="1" applyBorder="1" applyAlignment="1">
      <alignment horizontal="right"/>
    </xf>
    <xf numFmtId="43" fontId="2" fillId="0" borderId="6" xfId="1" applyFont="1" applyFill="1" applyBorder="1" applyAlignment="1">
      <alignment horizontal="right"/>
    </xf>
    <xf numFmtId="0" fontId="18" fillId="0" borderId="3" xfId="0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6" xfId="0" applyFont="1" applyFill="1" applyBorder="1" applyAlignment="1">
      <alignment horizontal="center"/>
    </xf>
    <xf numFmtId="0" fontId="2" fillId="0" borderId="3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12" fillId="5" borderId="12" xfId="0" applyFont="1" applyFill="1" applyBorder="1" applyAlignment="1"/>
    <xf numFmtId="0" fontId="13" fillId="5" borderId="0" xfId="0" applyFont="1" applyFill="1" applyBorder="1" applyAlignment="1"/>
    <xf numFmtId="0" fontId="12" fillId="5" borderId="0" xfId="0" applyFont="1" applyFill="1" applyBorder="1" applyAlignment="1"/>
    <xf numFmtId="0" fontId="13" fillId="5" borderId="13" xfId="0" applyFont="1" applyFill="1" applyBorder="1" applyAlignment="1"/>
    <xf numFmtId="0" fontId="12" fillId="5" borderId="7" xfId="0" applyFont="1" applyFill="1" applyBorder="1" applyAlignment="1">
      <alignment wrapText="1"/>
    </xf>
    <xf numFmtId="0" fontId="13" fillId="5" borderId="2" xfId="0" applyFont="1" applyFill="1" applyBorder="1" applyAlignment="1">
      <alignment wrapText="1"/>
    </xf>
    <xf numFmtId="0" fontId="13" fillId="5" borderId="14" xfId="0" applyFont="1" applyFill="1" applyBorder="1" applyAlignment="1">
      <alignment wrapText="1"/>
    </xf>
    <xf numFmtId="14" fontId="3" fillId="0" borderId="3" xfId="0" applyNumberFormat="1" applyFont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14" fontId="3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/>
    </xf>
    <xf numFmtId="0" fontId="13" fillId="5" borderId="11" xfId="0" applyFont="1" applyFill="1" applyBorder="1" applyAlignment="1">
      <alignment horizontal="center"/>
    </xf>
    <xf numFmtId="43" fontId="2" fillId="0" borderId="3" xfId="1" applyFont="1" applyFill="1" applyBorder="1" applyAlignment="1">
      <alignment horizontal="center"/>
    </xf>
    <xf numFmtId="43" fontId="2" fillId="0" borderId="9" xfId="1" applyFont="1" applyFill="1" applyBorder="1" applyAlignment="1">
      <alignment horizontal="center"/>
    </xf>
    <xf numFmtId="43" fontId="2" fillId="0" borderId="6" xfId="1" applyFont="1" applyFill="1" applyBorder="1" applyAlignment="1">
      <alignment horizontal="center"/>
    </xf>
  </cellXfs>
  <cellStyles count="4">
    <cellStyle name="Moeda 2" xfId="2"/>
    <cellStyle name="Normal" xfId="0" builtinId="0"/>
    <cellStyle name="Separador de milhares" xfId="1" builtinId="3"/>
    <cellStyle name="Separador de milhares 2" xfId="3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72"/>
  <sheetViews>
    <sheetView tabSelected="1" workbookViewId="0">
      <selection activeCell="S64" sqref="S64"/>
    </sheetView>
  </sheetViews>
  <sheetFormatPr defaultRowHeight="15.75"/>
  <cols>
    <col min="1" max="1" width="19.28515625" style="1" customWidth="1"/>
    <col min="2" max="3" width="3.28515625" style="1" customWidth="1"/>
    <col min="4" max="4" width="3.5703125" style="1" customWidth="1"/>
    <col min="5" max="5" width="2.85546875" style="1" customWidth="1"/>
    <col min="6" max="6" width="3.28515625" style="1" customWidth="1"/>
    <col min="7" max="7" width="6.85546875" style="1" customWidth="1"/>
    <col min="8" max="8" width="3" style="1" customWidth="1"/>
    <col min="9" max="9" width="2.140625" style="1" customWidth="1"/>
    <col min="10" max="10" width="2.28515625" style="1" customWidth="1"/>
    <col min="11" max="11" width="2.140625" style="1" customWidth="1"/>
    <col min="12" max="12" width="4.7109375" style="1" customWidth="1"/>
    <col min="13" max="13" width="3.140625" style="1" customWidth="1"/>
    <col min="14" max="14" width="2.7109375" style="1" customWidth="1"/>
    <col min="15" max="15" width="9.85546875" style="1" customWidth="1"/>
    <col min="16" max="18" width="9.140625" style="1"/>
    <col min="19" max="21" width="9.140625" style="1" customWidth="1"/>
    <col min="22" max="22" width="18.140625" style="1" customWidth="1"/>
    <col min="23" max="16384" width="9.140625" style="1"/>
  </cols>
  <sheetData>
    <row r="1" spans="1:24">
      <c r="A1" s="232" t="s">
        <v>134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</row>
    <row r="2" spans="1:24">
      <c r="A2" s="232" t="s">
        <v>135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</row>
    <row r="3" spans="1:24">
      <c r="A3" s="78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</row>
    <row r="4" spans="1:24">
      <c r="A4" s="235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</row>
    <row r="5" spans="1:24" s="14" customForma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</row>
    <row r="6" spans="1:24" ht="15.75" customHeight="1">
      <c r="A6" s="201" t="s">
        <v>159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</row>
    <row r="7" spans="1:24" ht="15.75" customHeight="1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X7" s="77"/>
    </row>
    <row r="8" spans="1:24">
      <c r="A8" s="237" t="s">
        <v>137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</row>
    <row r="9" spans="1:24">
      <c r="A9" s="238" t="s">
        <v>133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40"/>
    </row>
    <row r="10" spans="1:24">
      <c r="A10" s="222" t="s">
        <v>131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4" t="s">
        <v>136</v>
      </c>
      <c r="P10" s="223"/>
      <c r="Q10" s="223"/>
      <c r="R10" s="223"/>
      <c r="S10" s="223"/>
      <c r="T10" s="223"/>
      <c r="U10" s="223"/>
      <c r="V10" s="225"/>
    </row>
    <row r="11" spans="1:24" ht="30" customHeight="1">
      <c r="A11" s="226" t="s">
        <v>132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8"/>
    </row>
    <row r="13" spans="1:24">
      <c r="A13" s="177" t="s">
        <v>111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</row>
    <row r="14" spans="1:24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</row>
    <row r="15" spans="1:24">
      <c r="A15" s="22" t="s">
        <v>0</v>
      </c>
      <c r="B15" s="133" t="s">
        <v>1</v>
      </c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5"/>
      <c r="Q15" s="229"/>
      <c r="R15" s="230"/>
      <c r="S15" s="230"/>
      <c r="T15" s="230"/>
      <c r="U15" s="230"/>
      <c r="V15" s="231"/>
    </row>
    <row r="16" spans="1:24">
      <c r="A16" s="22" t="s">
        <v>2</v>
      </c>
      <c r="B16" s="133" t="s">
        <v>3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5"/>
      <c r="Q16" s="221"/>
      <c r="R16" s="215"/>
      <c r="S16" s="215"/>
      <c r="T16" s="215"/>
      <c r="U16" s="215"/>
      <c r="V16" s="216"/>
    </row>
    <row r="17" spans="1:24">
      <c r="A17" s="22" t="s">
        <v>144</v>
      </c>
      <c r="B17" s="133" t="s">
        <v>5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5"/>
      <c r="Q17" s="221" t="s">
        <v>112</v>
      </c>
      <c r="R17" s="215"/>
      <c r="S17" s="215"/>
      <c r="T17" s="215"/>
      <c r="U17" s="215"/>
      <c r="V17" s="216"/>
    </row>
    <row r="18" spans="1:24" ht="15.75" customHeight="1">
      <c r="A18" s="22" t="s">
        <v>61</v>
      </c>
      <c r="B18" s="133" t="s">
        <v>113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5"/>
      <c r="Q18" s="221" t="s">
        <v>161</v>
      </c>
      <c r="R18" s="215"/>
      <c r="S18" s="215"/>
      <c r="T18" s="215"/>
      <c r="U18" s="215"/>
      <c r="V18" s="216"/>
    </row>
    <row r="19" spans="1:24" ht="15.75" customHeight="1">
      <c r="A19" s="22" t="s">
        <v>62</v>
      </c>
      <c r="B19" s="133" t="s">
        <v>114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5"/>
      <c r="Q19" s="214">
        <v>45286</v>
      </c>
      <c r="R19" s="215"/>
      <c r="S19" s="215"/>
      <c r="T19" s="215"/>
      <c r="U19" s="215"/>
      <c r="V19" s="216"/>
    </row>
    <row r="20" spans="1:24" ht="15.75" customHeight="1">
      <c r="A20" s="22" t="s">
        <v>79</v>
      </c>
      <c r="B20" s="133" t="s">
        <v>115</v>
      </c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5"/>
      <c r="Q20" s="221" t="s">
        <v>162</v>
      </c>
      <c r="R20" s="215"/>
      <c r="S20" s="215"/>
      <c r="T20" s="215"/>
      <c r="U20" s="215"/>
      <c r="V20" s="216"/>
    </row>
    <row r="21" spans="1:24">
      <c r="A21" s="22" t="s">
        <v>80</v>
      </c>
      <c r="B21" s="133" t="s">
        <v>116</v>
      </c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5"/>
      <c r="Q21" s="221" t="s">
        <v>163</v>
      </c>
      <c r="R21" s="215"/>
      <c r="S21" s="215"/>
      <c r="T21" s="215"/>
      <c r="U21" s="215"/>
      <c r="V21" s="216"/>
    </row>
    <row r="22" spans="1:24">
      <c r="A22" s="22" t="s">
        <v>124</v>
      </c>
      <c r="B22" s="133" t="s">
        <v>117</v>
      </c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5"/>
      <c r="Q22" s="214">
        <v>45281</v>
      </c>
      <c r="R22" s="215"/>
      <c r="S22" s="215"/>
      <c r="T22" s="215"/>
      <c r="U22" s="215"/>
      <c r="V22" s="216"/>
    </row>
    <row r="23" spans="1:24">
      <c r="A23" s="22" t="s">
        <v>6</v>
      </c>
      <c r="B23" s="133" t="s">
        <v>7</v>
      </c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5"/>
      <c r="Q23" s="217">
        <v>12</v>
      </c>
      <c r="R23" s="218"/>
      <c r="S23" s="218"/>
      <c r="T23" s="218"/>
      <c r="U23" s="218"/>
      <c r="V23" s="219"/>
    </row>
    <row r="24" spans="1:24">
      <c r="A24" s="220" t="s">
        <v>170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</row>
    <row r="25" spans="1:24">
      <c r="A25" s="220" t="s">
        <v>171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X25" s="75"/>
    </row>
    <row r="26" spans="1:24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X26" s="75"/>
    </row>
    <row r="27" spans="1:24">
      <c r="A27" s="201" t="s">
        <v>8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</row>
    <row r="28" spans="1:2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4">
      <c r="A29" s="94" t="s">
        <v>9</v>
      </c>
      <c r="B29" s="95"/>
      <c r="C29" s="95"/>
      <c r="D29" s="95"/>
      <c r="E29" s="95"/>
      <c r="F29" s="96"/>
      <c r="G29" s="94" t="s">
        <v>10</v>
      </c>
      <c r="H29" s="95"/>
      <c r="I29" s="95"/>
      <c r="J29" s="95"/>
      <c r="K29" s="95"/>
      <c r="L29" s="96"/>
      <c r="M29" s="94" t="s">
        <v>11</v>
      </c>
      <c r="N29" s="95"/>
      <c r="O29" s="95"/>
      <c r="P29" s="95"/>
      <c r="Q29" s="95"/>
      <c r="R29" s="95"/>
      <c r="S29" s="95"/>
      <c r="T29" s="95"/>
      <c r="U29" s="95"/>
      <c r="V29" s="96"/>
    </row>
    <row r="30" spans="1:24" s="18" customFormat="1" ht="42" customHeight="1">
      <c r="A30" s="208" t="s">
        <v>138</v>
      </c>
      <c r="B30" s="209"/>
      <c r="C30" s="209"/>
      <c r="D30" s="209"/>
      <c r="E30" s="209"/>
      <c r="F30" s="210"/>
      <c r="G30" s="211" t="s">
        <v>110</v>
      </c>
      <c r="H30" s="212"/>
      <c r="I30" s="212"/>
      <c r="J30" s="212"/>
      <c r="K30" s="212"/>
      <c r="L30" s="213"/>
      <c r="M30" s="211">
        <v>1</v>
      </c>
      <c r="N30" s="212"/>
      <c r="O30" s="212"/>
      <c r="P30" s="212"/>
      <c r="Q30" s="212"/>
      <c r="R30" s="212"/>
      <c r="S30" s="212"/>
      <c r="T30" s="212"/>
      <c r="U30" s="212"/>
      <c r="V30" s="213"/>
    </row>
    <row r="31" spans="1:24">
      <c r="A31" s="1" t="s">
        <v>156</v>
      </c>
    </row>
    <row r="34" spans="1:22">
      <c r="A34" s="177" t="s">
        <v>12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</row>
    <row r="35" spans="1:22">
      <c r="A35" s="177" t="s">
        <v>13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</row>
    <row r="37" spans="1:22">
      <c r="A37" s="136" t="s">
        <v>14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8"/>
    </row>
    <row r="38" spans="1:22">
      <c r="A38" s="22">
        <v>1</v>
      </c>
      <c r="B38" s="105" t="s">
        <v>15</v>
      </c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7"/>
      <c r="Q38" s="205" t="str">
        <f>A6</f>
        <v>SERVIÇOS DE COPEIRO (CBO 5134)</v>
      </c>
      <c r="R38" s="206"/>
      <c r="S38" s="206"/>
      <c r="T38" s="206"/>
      <c r="U38" s="206"/>
      <c r="V38" s="207"/>
    </row>
    <row r="39" spans="1:22">
      <c r="A39" s="22">
        <v>2</v>
      </c>
      <c r="B39" s="105" t="s">
        <v>119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7"/>
      <c r="Q39" s="202">
        <v>0</v>
      </c>
      <c r="R39" s="203"/>
      <c r="S39" s="203"/>
      <c r="T39" s="203"/>
      <c r="U39" s="203"/>
      <c r="V39" s="204"/>
    </row>
    <row r="40" spans="1:22">
      <c r="A40" s="22">
        <v>3</v>
      </c>
      <c r="B40" s="105" t="s">
        <v>127</v>
      </c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7"/>
      <c r="Q40" s="202">
        <v>0</v>
      </c>
      <c r="R40" s="203"/>
      <c r="S40" s="203"/>
      <c r="T40" s="203"/>
      <c r="U40" s="203"/>
      <c r="V40" s="204"/>
    </row>
    <row r="41" spans="1:22">
      <c r="A41" s="22" t="s">
        <v>125</v>
      </c>
      <c r="B41" s="105" t="s">
        <v>151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7"/>
      <c r="Q41" s="202">
        <v>0</v>
      </c>
      <c r="R41" s="203"/>
      <c r="S41" s="203"/>
      <c r="T41" s="203"/>
      <c r="U41" s="203"/>
      <c r="V41" s="204"/>
    </row>
    <row r="42" spans="1:22">
      <c r="A42" s="22" t="s">
        <v>126</v>
      </c>
      <c r="B42" s="105" t="s">
        <v>152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7"/>
      <c r="Q42" s="202">
        <v>0</v>
      </c>
      <c r="R42" s="203"/>
      <c r="S42" s="203"/>
      <c r="T42" s="203"/>
      <c r="U42" s="203"/>
      <c r="V42" s="204"/>
    </row>
    <row r="43" spans="1:22">
      <c r="A43" s="22">
        <v>4</v>
      </c>
      <c r="B43" s="105" t="s">
        <v>16</v>
      </c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7"/>
      <c r="Q43" s="193" t="s">
        <v>165</v>
      </c>
      <c r="R43" s="194"/>
      <c r="S43" s="194"/>
      <c r="T43" s="194"/>
      <c r="U43" s="194"/>
      <c r="V43" s="195"/>
    </row>
    <row r="44" spans="1:22">
      <c r="A44" s="22">
        <v>5</v>
      </c>
      <c r="B44" s="105" t="s">
        <v>17</v>
      </c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7"/>
      <c r="Q44" s="196" t="s">
        <v>118</v>
      </c>
      <c r="R44" s="197"/>
      <c r="S44" s="197"/>
      <c r="T44" s="197"/>
      <c r="U44" s="197"/>
      <c r="V44" s="198"/>
    </row>
    <row r="45" spans="1:22" ht="15.75" customHeight="1">
      <c r="A45" s="3"/>
      <c r="B45" s="199" t="s">
        <v>153</v>
      </c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</row>
    <row r="47" spans="1:22">
      <c r="A47" s="201" t="s">
        <v>18</v>
      </c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</row>
    <row r="48" spans="1:22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</row>
    <row r="49" spans="1:22">
      <c r="A49" s="82">
        <v>1</v>
      </c>
      <c r="B49" s="94" t="s">
        <v>19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6"/>
      <c r="Q49" s="136" t="s">
        <v>20</v>
      </c>
      <c r="R49" s="165"/>
      <c r="S49" s="165"/>
      <c r="T49" s="165"/>
      <c r="U49" s="166"/>
      <c r="V49" s="82" t="s">
        <v>21</v>
      </c>
    </row>
    <row r="50" spans="1:22" ht="15.75" customHeight="1">
      <c r="A50" s="22" t="s">
        <v>0</v>
      </c>
      <c r="B50" s="133" t="s">
        <v>146</v>
      </c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92"/>
      <c r="R50" s="161"/>
      <c r="S50" s="161"/>
      <c r="T50" s="161"/>
      <c r="U50" s="163"/>
      <c r="V50" s="40">
        <f>Q40/44*44</f>
        <v>0</v>
      </c>
    </row>
    <row r="51" spans="1:22">
      <c r="A51" s="16" t="s">
        <v>2</v>
      </c>
      <c r="B51" s="181" t="s">
        <v>139</v>
      </c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3">
        <v>20</v>
      </c>
      <c r="R51" s="184"/>
      <c r="S51" s="184"/>
      <c r="T51" s="184"/>
      <c r="U51" s="185"/>
      <c r="V51" s="40">
        <f>Q39*0.2</f>
        <v>0</v>
      </c>
    </row>
    <row r="52" spans="1:22">
      <c r="A52" s="16" t="s">
        <v>4</v>
      </c>
      <c r="B52" s="181" t="s">
        <v>158</v>
      </c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3">
        <v>0</v>
      </c>
      <c r="R52" s="184"/>
      <c r="S52" s="184"/>
      <c r="T52" s="184"/>
      <c r="U52" s="185"/>
      <c r="V52" s="52">
        <f>(V50/220*180)*Q52%</f>
        <v>0</v>
      </c>
    </row>
    <row r="53" spans="1:22">
      <c r="A53" s="34"/>
      <c r="B53" s="100" t="s">
        <v>27</v>
      </c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36">
        <f>V50+V51+V52</f>
        <v>0</v>
      </c>
    </row>
    <row r="54" spans="1:22">
      <c r="A54" s="16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5"/>
      <c r="Q54" s="187"/>
      <c r="R54" s="188"/>
      <c r="S54" s="188"/>
      <c r="T54" s="188"/>
      <c r="U54" s="189"/>
      <c r="V54" s="17"/>
    </row>
    <row r="55" spans="1:22">
      <c r="A55" s="35"/>
      <c r="B55" s="190" t="s">
        <v>91</v>
      </c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36">
        <f>V53+V54</f>
        <v>0</v>
      </c>
    </row>
    <row r="56" spans="1:22">
      <c r="A56" s="2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5"/>
    </row>
    <row r="57" spans="1:2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7"/>
    </row>
    <row r="58" spans="1:22">
      <c r="A58" s="177" t="s">
        <v>28</v>
      </c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</row>
    <row r="60" spans="1:22">
      <c r="A60" s="82">
        <v>2</v>
      </c>
      <c r="B60" s="94" t="s">
        <v>29</v>
      </c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6"/>
      <c r="V60" s="82" t="s">
        <v>21</v>
      </c>
    </row>
    <row r="61" spans="1:22" s="11" customFormat="1" ht="18" customHeight="1">
      <c r="A61" s="13" t="s">
        <v>109</v>
      </c>
      <c r="B61" s="105" t="s">
        <v>109</v>
      </c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48" t="s">
        <v>109</v>
      </c>
      <c r="Q61" s="49" t="s">
        <v>109</v>
      </c>
      <c r="R61" s="48" t="s">
        <v>109</v>
      </c>
      <c r="S61" s="49" t="s">
        <v>109</v>
      </c>
      <c r="T61" s="79"/>
      <c r="U61" s="84"/>
      <c r="V61" s="50" t="s">
        <v>109</v>
      </c>
    </row>
    <row r="62" spans="1:22" s="11" customFormat="1">
      <c r="A62" s="13" t="s">
        <v>109</v>
      </c>
      <c r="B62" s="105" t="s">
        <v>109</v>
      </c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59"/>
      <c r="V62" s="51" t="s">
        <v>109</v>
      </c>
    </row>
    <row r="63" spans="1:22" ht="15.75" customHeight="1">
      <c r="A63" s="13" t="s">
        <v>0</v>
      </c>
      <c r="B63" s="105" t="s">
        <v>166</v>
      </c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48" t="s">
        <v>122</v>
      </c>
      <c r="Q63" s="49">
        <v>22</v>
      </c>
      <c r="R63" s="48" t="s">
        <v>121</v>
      </c>
      <c r="S63" s="49">
        <v>0</v>
      </c>
      <c r="T63" s="79"/>
      <c r="U63" s="84"/>
      <c r="V63" s="52">
        <f>Q63*S63</f>
        <v>0</v>
      </c>
    </row>
    <row r="64" spans="1:22" s="4" customFormat="1" ht="15.75" customHeight="1">
      <c r="A64" s="20" t="s">
        <v>109</v>
      </c>
      <c r="B64" s="105" t="s">
        <v>109</v>
      </c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48" t="s">
        <v>109</v>
      </c>
      <c r="Q64" s="49" t="s">
        <v>109</v>
      </c>
      <c r="R64" s="48" t="s">
        <v>109</v>
      </c>
      <c r="S64" s="49">
        <v>0</v>
      </c>
      <c r="T64" s="79"/>
      <c r="U64" s="84"/>
      <c r="V64" s="41" t="s">
        <v>109</v>
      </c>
    </row>
    <row r="65" spans="1:22">
      <c r="A65" s="13" t="s">
        <v>109</v>
      </c>
      <c r="B65" s="105" t="s">
        <v>109</v>
      </c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7"/>
      <c r="V65" s="53" t="s">
        <v>109</v>
      </c>
    </row>
    <row r="66" spans="1:22">
      <c r="A66" s="114" t="s">
        <v>31</v>
      </c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6"/>
      <c r="V66" s="54">
        <f>SUM(V61:V65)</f>
        <v>0</v>
      </c>
    </row>
    <row r="67" spans="1:22" s="14" customForma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3"/>
    </row>
    <row r="68" spans="1:22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>
      <c r="A69" s="178" t="s">
        <v>32</v>
      </c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</row>
    <row r="70" spans="1:22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>
      <c r="A71" s="55">
        <v>3</v>
      </c>
      <c r="B71" s="114" t="s">
        <v>33</v>
      </c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6"/>
      <c r="V71" s="55" t="s">
        <v>21</v>
      </c>
    </row>
    <row r="72" spans="1:22" s="10" customFormat="1">
      <c r="A72" s="20" t="s">
        <v>147</v>
      </c>
      <c r="B72" s="152" t="s">
        <v>123</v>
      </c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80"/>
      <c r="V72" s="41">
        <v>0</v>
      </c>
    </row>
    <row r="73" spans="1:22" s="10" customFormat="1">
      <c r="A73" s="20" t="s">
        <v>148</v>
      </c>
      <c r="B73" s="152" t="s">
        <v>143</v>
      </c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80"/>
      <c r="V73" s="41">
        <v>0</v>
      </c>
    </row>
    <row r="74" spans="1:22" s="10" customFormat="1" ht="15.75" customHeight="1">
      <c r="A74" s="19" t="s">
        <v>109</v>
      </c>
      <c r="B74" s="170" t="s">
        <v>149</v>
      </c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2"/>
      <c r="V74" s="42"/>
    </row>
    <row r="75" spans="1:22" s="10" customFormat="1">
      <c r="A75" s="19"/>
      <c r="B75" s="170" t="s">
        <v>150</v>
      </c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2"/>
      <c r="V75" s="41"/>
    </row>
    <row r="76" spans="1:22" s="10" customFormat="1">
      <c r="A76" s="19" t="s">
        <v>109</v>
      </c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171"/>
      <c r="S76" s="171"/>
      <c r="T76" s="171"/>
      <c r="U76" s="172"/>
      <c r="V76" s="42"/>
    </row>
    <row r="77" spans="1:22">
      <c r="A77" s="94" t="s">
        <v>34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6"/>
      <c r="V77" s="36">
        <f>SUM(V72:V76)</f>
        <v>0</v>
      </c>
    </row>
    <row r="78" spans="1:22" s="14" customFormat="1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3"/>
    </row>
    <row r="80" spans="1:22">
      <c r="A80" s="177" t="s">
        <v>35</v>
      </c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</row>
    <row r="82" spans="1:22">
      <c r="A82" s="150" t="s">
        <v>36</v>
      </c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</row>
    <row r="83" spans="1:22">
      <c r="A83" s="82" t="s">
        <v>37</v>
      </c>
      <c r="B83" s="136" t="s">
        <v>38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8"/>
      <c r="Q83" s="136" t="s">
        <v>20</v>
      </c>
      <c r="R83" s="165"/>
      <c r="S83" s="165"/>
      <c r="T83" s="165"/>
      <c r="U83" s="166"/>
      <c r="V83" s="37" t="s">
        <v>21</v>
      </c>
    </row>
    <row r="84" spans="1:22">
      <c r="A84" s="22" t="s">
        <v>0</v>
      </c>
      <c r="B84" s="133" t="s">
        <v>39</v>
      </c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5"/>
      <c r="Q84" s="167">
        <v>0.2</v>
      </c>
      <c r="R84" s="168"/>
      <c r="S84" s="168"/>
      <c r="T84" s="168"/>
      <c r="U84" s="169"/>
      <c r="V84" s="40">
        <f>Q84*V55</f>
        <v>0</v>
      </c>
    </row>
    <row r="85" spans="1:22">
      <c r="A85" s="22" t="s">
        <v>2</v>
      </c>
      <c r="B85" s="133" t="s">
        <v>40</v>
      </c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5"/>
      <c r="Q85" s="176">
        <v>1.4999999999999999E-2</v>
      </c>
      <c r="R85" s="168"/>
      <c r="S85" s="168"/>
      <c r="T85" s="168"/>
      <c r="U85" s="169"/>
      <c r="V85" s="40">
        <f>Q85*V55</f>
        <v>0</v>
      </c>
    </row>
    <row r="86" spans="1:22">
      <c r="A86" s="22" t="s">
        <v>4</v>
      </c>
      <c r="B86" s="133" t="s">
        <v>41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5"/>
      <c r="Q86" s="167">
        <v>0.01</v>
      </c>
      <c r="R86" s="168"/>
      <c r="S86" s="168"/>
      <c r="T86" s="168"/>
      <c r="U86" s="169"/>
      <c r="V86" s="40">
        <f>Q86*V55</f>
        <v>0</v>
      </c>
    </row>
    <row r="87" spans="1:22">
      <c r="A87" s="8" t="s">
        <v>22</v>
      </c>
      <c r="B87" s="133" t="s">
        <v>42</v>
      </c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5"/>
      <c r="Q87" s="176">
        <v>2E-3</v>
      </c>
      <c r="R87" s="168"/>
      <c r="S87" s="168"/>
      <c r="T87" s="168"/>
      <c r="U87" s="169"/>
      <c r="V87" s="40">
        <f>Q87*V55</f>
        <v>0</v>
      </c>
    </row>
    <row r="88" spans="1:22">
      <c r="A88" s="8" t="s">
        <v>23</v>
      </c>
      <c r="B88" s="133" t="s">
        <v>43</v>
      </c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5"/>
      <c r="Q88" s="176">
        <v>2.5000000000000001E-2</v>
      </c>
      <c r="R88" s="168"/>
      <c r="S88" s="168"/>
      <c r="T88" s="168"/>
      <c r="U88" s="169"/>
      <c r="V88" s="40">
        <f>Q88*V55</f>
        <v>0</v>
      </c>
    </row>
    <row r="89" spans="1:22">
      <c r="A89" s="22" t="s">
        <v>24</v>
      </c>
      <c r="B89" s="133" t="s">
        <v>44</v>
      </c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5"/>
      <c r="Q89" s="167">
        <v>0.08</v>
      </c>
      <c r="R89" s="168"/>
      <c r="S89" s="168"/>
      <c r="T89" s="168"/>
      <c r="U89" s="169"/>
      <c r="V89" s="40">
        <f>Q89*V55</f>
        <v>0</v>
      </c>
    </row>
    <row r="90" spans="1:22" s="10" customFormat="1" ht="102.75" customHeight="1">
      <c r="A90" s="19" t="s">
        <v>25</v>
      </c>
      <c r="B90" s="170" t="s">
        <v>120</v>
      </c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2"/>
      <c r="Q90" s="173">
        <v>0.03</v>
      </c>
      <c r="R90" s="174"/>
      <c r="S90" s="174"/>
      <c r="T90" s="174"/>
      <c r="U90" s="175"/>
      <c r="V90" s="43">
        <f>Q90*V55</f>
        <v>0</v>
      </c>
    </row>
    <row r="91" spans="1:22">
      <c r="A91" s="9" t="s">
        <v>26</v>
      </c>
      <c r="B91" s="133" t="s">
        <v>45</v>
      </c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5"/>
      <c r="Q91" s="176">
        <v>6.0000000000000001E-3</v>
      </c>
      <c r="R91" s="168"/>
      <c r="S91" s="168"/>
      <c r="T91" s="168"/>
      <c r="U91" s="169"/>
      <c r="V91" s="40">
        <f>Q91*V55</f>
        <v>0</v>
      </c>
    </row>
    <row r="92" spans="1:22">
      <c r="A92" s="94" t="s">
        <v>46</v>
      </c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6"/>
      <c r="Q92" s="164">
        <f>SUM(Q84:Q91)</f>
        <v>0.3680000000000001</v>
      </c>
      <c r="R92" s="165"/>
      <c r="S92" s="165"/>
      <c r="T92" s="165"/>
      <c r="U92" s="166"/>
      <c r="V92" s="30">
        <f>SUM(V84:V91)</f>
        <v>0</v>
      </c>
    </row>
    <row r="94" spans="1:22">
      <c r="A94" s="150" t="s">
        <v>47</v>
      </c>
      <c r="B94" s="150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0"/>
      <c r="P94" s="150"/>
      <c r="Q94" s="150"/>
      <c r="R94" s="150"/>
      <c r="S94" s="150"/>
      <c r="T94" s="150"/>
      <c r="U94" s="150"/>
      <c r="V94" s="150"/>
    </row>
    <row r="95" spans="1:22">
      <c r="A95" s="82" t="s">
        <v>48</v>
      </c>
      <c r="B95" s="94" t="s">
        <v>49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6"/>
      <c r="V95" s="82" t="s">
        <v>21</v>
      </c>
    </row>
    <row r="96" spans="1:22" s="14" customFormat="1">
      <c r="A96" s="13" t="s">
        <v>0</v>
      </c>
      <c r="B96" s="105" t="s">
        <v>94</v>
      </c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59"/>
      <c r="Q96" s="140">
        <v>8.3299999999999999E-2</v>
      </c>
      <c r="R96" s="141"/>
      <c r="S96" s="141"/>
      <c r="T96" s="141"/>
      <c r="U96" s="142"/>
      <c r="V96" s="44">
        <f>V55*Q96</f>
        <v>0</v>
      </c>
    </row>
    <row r="97" spans="1:22" s="14" customFormat="1">
      <c r="A97" s="13" t="s">
        <v>2</v>
      </c>
      <c r="B97" s="105" t="s">
        <v>95</v>
      </c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59"/>
      <c r="Q97" s="140">
        <v>2.7799999999999998E-2</v>
      </c>
      <c r="R97" s="141"/>
      <c r="S97" s="141"/>
      <c r="T97" s="141"/>
      <c r="U97" s="142"/>
      <c r="V97" s="44">
        <f>V55*Q97</f>
        <v>0</v>
      </c>
    </row>
    <row r="98" spans="1:22">
      <c r="A98" s="22"/>
      <c r="B98" s="160" t="s">
        <v>50</v>
      </c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2">
        <v>0.1111</v>
      </c>
      <c r="R98" s="161"/>
      <c r="S98" s="161"/>
      <c r="T98" s="161"/>
      <c r="U98" s="163"/>
      <c r="V98" s="45">
        <f>SUM(V96:V97)</f>
        <v>0</v>
      </c>
    </row>
    <row r="99" spans="1:22">
      <c r="A99" s="22" t="s">
        <v>4</v>
      </c>
      <c r="B99" s="133" t="s">
        <v>51</v>
      </c>
      <c r="C99" s="134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5"/>
      <c r="V99" s="45">
        <f>V98*Q92</f>
        <v>0</v>
      </c>
    </row>
    <row r="100" spans="1:22">
      <c r="A100" s="94" t="s">
        <v>46</v>
      </c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6"/>
      <c r="V100" s="39">
        <f>SUM(V98:V99)</f>
        <v>0</v>
      </c>
    </row>
    <row r="102" spans="1:22">
      <c r="A102" s="150" t="s">
        <v>52</v>
      </c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  <c r="V102" s="150"/>
    </row>
    <row r="103" spans="1:22">
      <c r="A103" s="82" t="s">
        <v>53</v>
      </c>
      <c r="B103" s="94" t="s">
        <v>54</v>
      </c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6"/>
      <c r="V103" s="82" t="s">
        <v>21</v>
      </c>
    </row>
    <row r="104" spans="1:22" ht="36.75" customHeight="1">
      <c r="A104" s="13" t="s">
        <v>0</v>
      </c>
      <c r="B104" s="105" t="s">
        <v>93</v>
      </c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57">
        <v>6.9999999999999999E-4</v>
      </c>
      <c r="R104" s="158"/>
      <c r="S104" s="158"/>
      <c r="T104" s="158"/>
      <c r="U104" s="158"/>
      <c r="V104" s="56">
        <f>V50*Q104</f>
        <v>0</v>
      </c>
    </row>
    <row r="105" spans="1:22">
      <c r="A105" s="13" t="s">
        <v>2</v>
      </c>
      <c r="B105" s="105" t="s">
        <v>56</v>
      </c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7"/>
      <c r="V105" s="44">
        <f>V104*Q92</f>
        <v>0</v>
      </c>
    </row>
    <row r="106" spans="1:22">
      <c r="A106" s="114" t="s">
        <v>46</v>
      </c>
      <c r="B106" s="115"/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6"/>
      <c r="V106" s="57">
        <f>SUM(V104:V105)</f>
        <v>0</v>
      </c>
    </row>
    <row r="107" spans="1:22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>
      <c r="A108" s="151" t="s">
        <v>57</v>
      </c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</row>
    <row r="109" spans="1:22">
      <c r="A109" s="55" t="s">
        <v>58</v>
      </c>
      <c r="B109" s="114" t="s">
        <v>59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6"/>
      <c r="V109" s="55" t="s">
        <v>21</v>
      </c>
    </row>
    <row r="110" spans="1:22" ht="81.75" customHeight="1">
      <c r="A110" s="13" t="s">
        <v>0</v>
      </c>
      <c r="B110" s="152" t="s">
        <v>96</v>
      </c>
      <c r="C110" s="153"/>
      <c r="D110" s="153"/>
      <c r="E110" s="153"/>
      <c r="F110" s="153"/>
      <c r="G110" s="153"/>
      <c r="H110" s="153"/>
      <c r="I110" s="153"/>
      <c r="J110" s="153"/>
      <c r="K110" s="153"/>
      <c r="L110" s="153"/>
      <c r="M110" s="153"/>
      <c r="N110" s="153"/>
      <c r="O110" s="153"/>
      <c r="P110" s="154"/>
      <c r="Q110" s="140">
        <v>4.1999999999999997E-3</v>
      </c>
      <c r="R110" s="109"/>
      <c r="S110" s="109"/>
      <c r="T110" s="109"/>
      <c r="U110" s="110"/>
      <c r="V110" s="56">
        <f>V50*Q110</f>
        <v>0</v>
      </c>
    </row>
    <row r="111" spans="1:22" ht="21.75" customHeight="1">
      <c r="A111" s="13" t="s">
        <v>2</v>
      </c>
      <c r="B111" s="105" t="s">
        <v>60</v>
      </c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7"/>
      <c r="V111" s="44">
        <f>V110*8%</f>
        <v>0</v>
      </c>
    </row>
    <row r="112" spans="1:22" ht="23.25" customHeight="1">
      <c r="A112" s="13" t="s">
        <v>4</v>
      </c>
      <c r="B112" s="105" t="s">
        <v>97</v>
      </c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55"/>
      <c r="R112" s="155"/>
      <c r="S112" s="155"/>
      <c r="T112" s="155"/>
      <c r="U112" s="156"/>
      <c r="V112" s="56">
        <f>0.5*0.08*V110</f>
        <v>0</v>
      </c>
    </row>
    <row r="113" spans="1:22" ht="46.5" customHeight="1">
      <c r="A113" s="13" t="s">
        <v>22</v>
      </c>
      <c r="B113" s="148" t="s">
        <v>99</v>
      </c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0">
        <v>4.0000000000000002E-4</v>
      </c>
      <c r="R113" s="141"/>
      <c r="S113" s="141"/>
      <c r="T113" s="141"/>
      <c r="U113" s="142"/>
      <c r="V113" s="56">
        <f>V50*Q113</f>
        <v>0</v>
      </c>
    </row>
    <row r="114" spans="1:22">
      <c r="A114" s="13" t="s">
        <v>23</v>
      </c>
      <c r="B114" s="105" t="s">
        <v>63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7"/>
      <c r="V114" s="44">
        <f>V113*Q92</f>
        <v>0</v>
      </c>
    </row>
    <row r="115" spans="1:22" ht="18.75" customHeight="1">
      <c r="A115" s="13" t="s">
        <v>24</v>
      </c>
      <c r="B115" s="105" t="s">
        <v>64</v>
      </c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7"/>
      <c r="V115" s="44">
        <f>0.5*0.08*V113</f>
        <v>0</v>
      </c>
    </row>
    <row r="116" spans="1:22">
      <c r="A116" s="94" t="s">
        <v>46</v>
      </c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6"/>
      <c r="V116" s="39">
        <f>V110+V111+V112+V113+V114+V115</f>
        <v>0</v>
      </c>
    </row>
    <row r="118" spans="1:22">
      <c r="A118" s="150" t="s">
        <v>65</v>
      </c>
      <c r="B118" s="150"/>
      <c r="C118" s="150"/>
      <c r="D118" s="150"/>
      <c r="E118" s="150"/>
      <c r="F118" s="150"/>
      <c r="G118" s="150"/>
      <c r="H118" s="150"/>
      <c r="I118" s="150"/>
      <c r="J118" s="150"/>
      <c r="K118" s="150"/>
      <c r="L118" s="150"/>
      <c r="M118" s="150"/>
      <c r="N118" s="150"/>
      <c r="O118" s="150"/>
      <c r="P118" s="150"/>
      <c r="Q118" s="150"/>
      <c r="R118" s="150"/>
      <c r="S118" s="150"/>
      <c r="T118" s="150"/>
      <c r="U118" s="150"/>
      <c r="V118" s="150"/>
    </row>
    <row r="119" spans="1:22">
      <c r="A119" s="5" t="s">
        <v>66</v>
      </c>
      <c r="B119" s="145" t="s">
        <v>67</v>
      </c>
      <c r="C119" s="146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7"/>
      <c r="V119" s="5" t="s">
        <v>21</v>
      </c>
    </row>
    <row r="120" spans="1:22">
      <c r="A120" s="13" t="s">
        <v>0</v>
      </c>
      <c r="B120" s="143" t="s">
        <v>68</v>
      </c>
      <c r="C120" s="144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0">
        <f>1/12</f>
        <v>8.3333333333333329E-2</v>
      </c>
      <c r="R120" s="141"/>
      <c r="S120" s="141"/>
      <c r="T120" s="141"/>
      <c r="U120" s="142"/>
      <c r="V120" s="44">
        <f>(V55/12)</f>
        <v>0</v>
      </c>
    </row>
    <row r="121" spans="1:22" ht="30" customHeight="1">
      <c r="A121" s="13" t="s">
        <v>2</v>
      </c>
      <c r="B121" s="143" t="s">
        <v>98</v>
      </c>
      <c r="C121" s="144"/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0">
        <v>1.66E-2</v>
      </c>
      <c r="R121" s="141"/>
      <c r="S121" s="141"/>
      <c r="T121" s="141"/>
      <c r="U121" s="142"/>
      <c r="V121" s="56">
        <f>V50*Q121</f>
        <v>0</v>
      </c>
    </row>
    <row r="122" spans="1:22" ht="30" customHeight="1">
      <c r="A122" s="13" t="s">
        <v>4</v>
      </c>
      <c r="B122" s="105" t="s">
        <v>100</v>
      </c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40">
        <v>2.0000000000000001E-4</v>
      </c>
      <c r="R122" s="141"/>
      <c r="S122" s="141"/>
      <c r="T122" s="141"/>
      <c r="U122" s="142"/>
      <c r="V122" s="56">
        <f>V50*Q122</f>
        <v>0</v>
      </c>
    </row>
    <row r="123" spans="1:22" ht="30" customHeight="1">
      <c r="A123" s="13" t="s">
        <v>22</v>
      </c>
      <c r="B123" s="105" t="s">
        <v>101</v>
      </c>
      <c r="C123" s="139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40">
        <v>7.3000000000000001E-3</v>
      </c>
      <c r="R123" s="141"/>
      <c r="S123" s="141"/>
      <c r="T123" s="141"/>
      <c r="U123" s="142"/>
      <c r="V123" s="56">
        <f>V50*Q123</f>
        <v>0</v>
      </c>
    </row>
    <row r="124" spans="1:22" ht="30" customHeight="1">
      <c r="A124" s="13" t="s">
        <v>23</v>
      </c>
      <c r="B124" s="143" t="s">
        <v>102</v>
      </c>
      <c r="C124" s="144"/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44"/>
      <c r="Q124" s="140">
        <v>2.9999999999999997E-4</v>
      </c>
      <c r="R124" s="141"/>
      <c r="S124" s="141"/>
      <c r="T124" s="141"/>
      <c r="U124" s="142"/>
      <c r="V124" s="56">
        <f>V50*Q124</f>
        <v>0</v>
      </c>
    </row>
    <row r="125" spans="1:22">
      <c r="A125" s="13"/>
      <c r="B125" s="114" t="s">
        <v>50</v>
      </c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6"/>
      <c r="V125" s="57">
        <f>SUM(V120:V124)</f>
        <v>0</v>
      </c>
    </row>
    <row r="126" spans="1:22">
      <c r="A126" s="13" t="s">
        <v>25</v>
      </c>
      <c r="B126" s="105" t="s">
        <v>69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7"/>
      <c r="V126" s="44">
        <f>V125*Q92</f>
        <v>0</v>
      </c>
    </row>
    <row r="127" spans="1:22">
      <c r="A127" s="114" t="s">
        <v>46</v>
      </c>
      <c r="B127" s="115"/>
      <c r="C127" s="115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  <c r="R127" s="115"/>
      <c r="S127" s="115"/>
      <c r="T127" s="115"/>
      <c r="U127" s="116"/>
      <c r="V127" s="57">
        <f>SUM(V125:V126)</f>
        <v>0</v>
      </c>
    </row>
    <row r="128" spans="1:22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>
      <c r="A129" s="117" t="s">
        <v>70</v>
      </c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</row>
    <row r="130" spans="1:22">
      <c r="A130" s="55">
        <v>4</v>
      </c>
      <c r="B130" s="114" t="s">
        <v>71</v>
      </c>
      <c r="C130" s="115"/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115"/>
      <c r="S130" s="115"/>
      <c r="T130" s="115"/>
      <c r="U130" s="116"/>
      <c r="V130" s="55" t="s">
        <v>21</v>
      </c>
    </row>
    <row r="131" spans="1:22">
      <c r="A131" s="13" t="s">
        <v>37</v>
      </c>
      <c r="B131" s="105" t="s">
        <v>38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7"/>
      <c r="V131" s="44">
        <f>V92</f>
        <v>0</v>
      </c>
    </row>
    <row r="132" spans="1:22">
      <c r="A132" s="13" t="s">
        <v>48</v>
      </c>
      <c r="B132" s="105" t="s">
        <v>49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7"/>
      <c r="V132" s="44">
        <f>V100</f>
        <v>0</v>
      </c>
    </row>
    <row r="133" spans="1:22">
      <c r="A133" s="13" t="s">
        <v>53</v>
      </c>
      <c r="B133" s="105" t="s">
        <v>55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7"/>
      <c r="V133" s="44">
        <f>V106</f>
        <v>0</v>
      </c>
    </row>
    <row r="134" spans="1:22">
      <c r="A134" s="13" t="s">
        <v>58</v>
      </c>
      <c r="B134" s="105" t="s">
        <v>72</v>
      </c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7"/>
      <c r="V134" s="44">
        <f>V116</f>
        <v>0</v>
      </c>
    </row>
    <row r="135" spans="1:22">
      <c r="A135" s="13" t="s">
        <v>66</v>
      </c>
      <c r="B135" s="105" t="s">
        <v>73</v>
      </c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7"/>
      <c r="V135" s="44">
        <f>V127</f>
        <v>0</v>
      </c>
    </row>
    <row r="136" spans="1:22">
      <c r="A136" s="22" t="s">
        <v>74</v>
      </c>
      <c r="B136" s="133" t="s">
        <v>30</v>
      </c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5"/>
      <c r="V136" s="38">
        <v>0</v>
      </c>
    </row>
    <row r="137" spans="1:22">
      <c r="A137" s="94" t="s">
        <v>46</v>
      </c>
      <c r="B137" s="95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6"/>
      <c r="V137" s="39">
        <f>SUM(V131:V136)</f>
        <v>0</v>
      </c>
    </row>
    <row r="141" spans="1:22">
      <c r="A141" s="93" t="s">
        <v>75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</row>
    <row r="142" spans="1:22">
      <c r="A142" s="82">
        <v>5</v>
      </c>
      <c r="B142" s="136" t="s">
        <v>76</v>
      </c>
      <c r="C142" s="137"/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8"/>
      <c r="Q142" s="136" t="s">
        <v>20</v>
      </c>
      <c r="R142" s="137"/>
      <c r="S142" s="137"/>
      <c r="T142" s="137"/>
      <c r="U142" s="138"/>
      <c r="V142" s="37" t="s">
        <v>21</v>
      </c>
    </row>
    <row r="143" spans="1:22" s="12" customFormat="1" ht="12.75" customHeight="1">
      <c r="A143" s="20" t="s">
        <v>0</v>
      </c>
      <c r="B143" s="124" t="s">
        <v>103</v>
      </c>
      <c r="C143" s="125"/>
      <c r="D143" s="125"/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6"/>
      <c r="Q143" s="127">
        <v>0.03</v>
      </c>
      <c r="R143" s="128"/>
      <c r="S143" s="128"/>
      <c r="T143" s="128"/>
      <c r="U143" s="129"/>
      <c r="V143" s="58">
        <f>(V55+V66+V77+V137)*Q143</f>
        <v>0</v>
      </c>
    </row>
    <row r="144" spans="1:22" s="12" customFormat="1" ht="12.75" customHeight="1">
      <c r="A144" s="20" t="s">
        <v>2</v>
      </c>
      <c r="B144" s="124" t="s">
        <v>104</v>
      </c>
      <c r="C144" s="125"/>
      <c r="D144" s="125"/>
      <c r="E144" s="125"/>
      <c r="F144" s="125"/>
      <c r="G144" s="125"/>
      <c r="H144" s="125"/>
      <c r="I144" s="125"/>
      <c r="J144" s="125"/>
      <c r="K144" s="125"/>
      <c r="L144" s="125"/>
      <c r="M144" s="125"/>
      <c r="N144" s="125"/>
      <c r="O144" s="125"/>
      <c r="P144" s="126"/>
      <c r="Q144" s="127">
        <v>6.7900000000000002E-2</v>
      </c>
      <c r="R144" s="128"/>
      <c r="S144" s="128"/>
      <c r="T144" s="128"/>
      <c r="U144" s="129"/>
      <c r="V144" s="58">
        <f>(V50+V66+V77+V137+V143)*Q144</f>
        <v>0</v>
      </c>
    </row>
    <row r="145" spans="1:22" s="14" customFormat="1">
      <c r="A145" s="13" t="s">
        <v>4</v>
      </c>
      <c r="B145" s="121" t="s">
        <v>77</v>
      </c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3"/>
      <c r="Q145" s="130">
        <f>Q147+Q148+Q149</f>
        <v>0.1225</v>
      </c>
      <c r="R145" s="131"/>
      <c r="S145" s="131"/>
      <c r="T145" s="131"/>
      <c r="U145" s="132"/>
      <c r="V145" s="52">
        <f>V147+V148+V149</f>
        <v>0</v>
      </c>
    </row>
    <row r="146" spans="1:22" s="14" customFormat="1">
      <c r="A146" s="13" t="s">
        <v>61</v>
      </c>
      <c r="B146" s="105" t="s">
        <v>78</v>
      </c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7"/>
      <c r="Q146" s="118">
        <f>1-Q145</f>
        <v>0.87749999999999995</v>
      </c>
      <c r="R146" s="119"/>
      <c r="S146" s="119"/>
      <c r="T146" s="119"/>
      <c r="U146" s="120"/>
      <c r="V146" s="52">
        <f>(V55+V66+V77+V137+V143+V144)/Q146</f>
        <v>0</v>
      </c>
    </row>
    <row r="147" spans="1:22" s="14" customFormat="1" ht="15.75" customHeight="1">
      <c r="A147" s="15" t="s">
        <v>62</v>
      </c>
      <c r="B147" s="121" t="s">
        <v>128</v>
      </c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3"/>
      <c r="Q147" s="111">
        <v>0.03</v>
      </c>
      <c r="R147" s="112"/>
      <c r="S147" s="112"/>
      <c r="T147" s="112"/>
      <c r="U147" s="113"/>
      <c r="V147" s="52">
        <f>V146*Q147</f>
        <v>0</v>
      </c>
    </row>
    <row r="148" spans="1:22">
      <c r="A148" s="15" t="s">
        <v>79</v>
      </c>
      <c r="B148" s="105" t="s">
        <v>129</v>
      </c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7"/>
      <c r="Q148" s="111">
        <v>7.5999999999999998E-2</v>
      </c>
      <c r="R148" s="112"/>
      <c r="S148" s="112"/>
      <c r="T148" s="112"/>
      <c r="U148" s="113"/>
      <c r="V148" s="52">
        <f>V146*Q148</f>
        <v>0</v>
      </c>
    </row>
    <row r="149" spans="1:22">
      <c r="A149" s="13" t="s">
        <v>80</v>
      </c>
      <c r="B149" s="105" t="s">
        <v>130</v>
      </c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7"/>
      <c r="Q149" s="111">
        <v>1.6500000000000001E-2</v>
      </c>
      <c r="R149" s="112"/>
      <c r="S149" s="112"/>
      <c r="T149" s="112"/>
      <c r="U149" s="113"/>
      <c r="V149" s="52">
        <f>V146*Q149</f>
        <v>0</v>
      </c>
    </row>
    <row r="150" spans="1:22">
      <c r="A150" s="114" t="s">
        <v>46</v>
      </c>
      <c r="B150" s="115"/>
      <c r="C150" s="115"/>
      <c r="D150" s="115"/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6"/>
      <c r="V150" s="54">
        <f>V143+V144+V145</f>
        <v>0</v>
      </c>
    </row>
    <row r="151" spans="1:2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>
      <c r="A152" s="117" t="s">
        <v>81</v>
      </c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</row>
    <row r="153" spans="1:22">
      <c r="A153" s="114" t="s">
        <v>82</v>
      </c>
      <c r="B153" s="115"/>
      <c r="C153" s="115"/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6"/>
      <c r="V153" s="55" t="s">
        <v>21</v>
      </c>
    </row>
    <row r="154" spans="1:22">
      <c r="A154" s="13" t="s">
        <v>83</v>
      </c>
      <c r="B154" s="105" t="s">
        <v>84</v>
      </c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7"/>
      <c r="V154" s="52">
        <f>V55</f>
        <v>0</v>
      </c>
    </row>
    <row r="155" spans="1:22">
      <c r="A155" s="13" t="s">
        <v>2</v>
      </c>
      <c r="B155" s="105" t="s">
        <v>85</v>
      </c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7"/>
      <c r="V155" s="52">
        <f>V66</f>
        <v>0</v>
      </c>
    </row>
    <row r="156" spans="1:22">
      <c r="A156" s="13" t="s">
        <v>4</v>
      </c>
      <c r="B156" s="105" t="s">
        <v>140</v>
      </c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7"/>
      <c r="V156" s="52">
        <f>V77</f>
        <v>0</v>
      </c>
    </row>
    <row r="157" spans="1:22" ht="18" customHeight="1">
      <c r="A157" s="13" t="s">
        <v>22</v>
      </c>
      <c r="B157" s="105" t="s">
        <v>86</v>
      </c>
      <c r="C157" s="106"/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7"/>
      <c r="V157" s="52">
        <f>V137</f>
        <v>0</v>
      </c>
    </row>
    <row r="158" spans="1:22" ht="18.75" customHeight="1">
      <c r="A158" s="108" t="s">
        <v>87</v>
      </c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10"/>
      <c r="V158" s="52">
        <f>SUM(V154:V157)</f>
        <v>0</v>
      </c>
    </row>
    <row r="159" spans="1:22" ht="21" customHeight="1">
      <c r="A159" s="13" t="s">
        <v>23</v>
      </c>
      <c r="B159" s="105" t="s">
        <v>88</v>
      </c>
      <c r="C159" s="106"/>
      <c r="D159" s="106"/>
      <c r="E159" s="106"/>
      <c r="F159" s="106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7"/>
      <c r="V159" s="52">
        <f>V150</f>
        <v>0</v>
      </c>
    </row>
    <row r="160" spans="1:22" ht="17.25" customHeight="1">
      <c r="A160" s="94" t="s">
        <v>141</v>
      </c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6"/>
      <c r="V160" s="36">
        <f>SUM(V158:V159)</f>
        <v>0</v>
      </c>
    </row>
    <row r="163" spans="1:22">
      <c r="A163" s="93" t="s">
        <v>92</v>
      </c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</row>
    <row r="164" spans="1:22">
      <c r="A164" s="94" t="s">
        <v>89</v>
      </c>
      <c r="B164" s="95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6"/>
    </row>
    <row r="165" spans="1:22" ht="31.5">
      <c r="A165" s="80" t="s">
        <v>90</v>
      </c>
      <c r="B165" s="81"/>
      <c r="C165" s="81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97" t="s">
        <v>105</v>
      </c>
      <c r="S165" s="98"/>
      <c r="T165" s="97" t="s">
        <v>106</v>
      </c>
      <c r="U165" s="99"/>
      <c r="V165" s="82" t="s">
        <v>107</v>
      </c>
    </row>
    <row r="166" spans="1:22">
      <c r="A166" s="83" t="s">
        <v>83</v>
      </c>
      <c r="B166" s="100" t="s">
        <v>108</v>
      </c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2">
        <f>M30</f>
        <v>1</v>
      </c>
      <c r="S166" s="102"/>
      <c r="T166" s="103">
        <f>V160</f>
        <v>0</v>
      </c>
      <c r="U166" s="104"/>
      <c r="V166" s="29">
        <f>T166*R166</f>
        <v>0</v>
      </c>
    </row>
    <row r="167" spans="1:22">
      <c r="A167" s="83" t="s">
        <v>4</v>
      </c>
      <c r="B167" s="89" t="s">
        <v>154</v>
      </c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1"/>
      <c r="V167" s="29">
        <f>V166*Q23</f>
        <v>0</v>
      </c>
    </row>
    <row r="168" spans="1:22">
      <c r="A168" s="60"/>
      <c r="B168" s="61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3"/>
    </row>
    <row r="170" spans="1:22" ht="49.5" customHeight="1">
      <c r="A170" s="92" t="s">
        <v>142</v>
      </c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</row>
    <row r="172" spans="1:22">
      <c r="A172" s="59" t="s">
        <v>109</v>
      </c>
    </row>
  </sheetData>
  <mergeCells count="193">
    <mergeCell ref="A10:N10"/>
    <mergeCell ref="O10:V10"/>
    <mergeCell ref="A11:V11"/>
    <mergeCell ref="A13:V13"/>
    <mergeCell ref="B15:P15"/>
    <mergeCell ref="Q15:V15"/>
    <mergeCell ref="A1:V1"/>
    <mergeCell ref="A2:V2"/>
    <mergeCell ref="A4:V4"/>
    <mergeCell ref="A6:V6"/>
    <mergeCell ref="A8:V8"/>
    <mergeCell ref="A9:V9"/>
    <mergeCell ref="B19:P19"/>
    <mergeCell ref="Q19:V19"/>
    <mergeCell ref="B20:P20"/>
    <mergeCell ref="Q20:V20"/>
    <mergeCell ref="B21:P21"/>
    <mergeCell ref="Q21:V21"/>
    <mergeCell ref="B16:P16"/>
    <mergeCell ref="Q16:V16"/>
    <mergeCell ref="B17:P17"/>
    <mergeCell ref="Q17:V17"/>
    <mergeCell ref="B18:P18"/>
    <mergeCell ref="Q18:V18"/>
    <mergeCell ref="A27:V27"/>
    <mergeCell ref="A29:F29"/>
    <mergeCell ref="G29:L29"/>
    <mergeCell ref="M29:V29"/>
    <mergeCell ref="A30:F30"/>
    <mergeCell ref="G30:L30"/>
    <mergeCell ref="M30:V30"/>
    <mergeCell ref="B22:P22"/>
    <mergeCell ref="Q22:V22"/>
    <mergeCell ref="B23:P23"/>
    <mergeCell ref="Q23:V23"/>
    <mergeCell ref="A24:V24"/>
    <mergeCell ref="A25:V25"/>
    <mergeCell ref="B40:P40"/>
    <mergeCell ref="Q40:V40"/>
    <mergeCell ref="B41:P41"/>
    <mergeCell ref="Q41:V41"/>
    <mergeCell ref="B42:P42"/>
    <mergeCell ref="Q42:V42"/>
    <mergeCell ref="A34:V34"/>
    <mergeCell ref="A35:V35"/>
    <mergeCell ref="A37:V37"/>
    <mergeCell ref="B38:P38"/>
    <mergeCell ref="Q38:V38"/>
    <mergeCell ref="B39:P39"/>
    <mergeCell ref="Q39:V39"/>
    <mergeCell ref="B49:P49"/>
    <mergeCell ref="Q49:U49"/>
    <mergeCell ref="B50:P50"/>
    <mergeCell ref="Q50:U50"/>
    <mergeCell ref="B51:P51"/>
    <mergeCell ref="Q51:U51"/>
    <mergeCell ref="B43:P43"/>
    <mergeCell ref="Q43:V43"/>
    <mergeCell ref="B44:P44"/>
    <mergeCell ref="Q44:V44"/>
    <mergeCell ref="B45:V45"/>
    <mergeCell ref="A47:V47"/>
    <mergeCell ref="A58:V58"/>
    <mergeCell ref="B60:U60"/>
    <mergeCell ref="B61:O61"/>
    <mergeCell ref="B62:U62"/>
    <mergeCell ref="B63:O63"/>
    <mergeCell ref="B64:O64"/>
    <mergeCell ref="B52:P52"/>
    <mergeCell ref="Q52:U52"/>
    <mergeCell ref="B53:U53"/>
    <mergeCell ref="B54:P54"/>
    <mergeCell ref="Q54:U54"/>
    <mergeCell ref="B55:U55"/>
    <mergeCell ref="B74:U74"/>
    <mergeCell ref="B75:U75"/>
    <mergeCell ref="B76:U76"/>
    <mergeCell ref="A77:U77"/>
    <mergeCell ref="A80:V80"/>
    <mergeCell ref="A82:V82"/>
    <mergeCell ref="B65:U65"/>
    <mergeCell ref="A66:U66"/>
    <mergeCell ref="A69:V69"/>
    <mergeCell ref="B71:U71"/>
    <mergeCell ref="B72:U72"/>
    <mergeCell ref="B73:U73"/>
    <mergeCell ref="B86:P86"/>
    <mergeCell ref="Q86:U86"/>
    <mergeCell ref="B87:P87"/>
    <mergeCell ref="Q87:U87"/>
    <mergeCell ref="B88:P88"/>
    <mergeCell ref="Q88:U88"/>
    <mergeCell ref="B83:P83"/>
    <mergeCell ref="Q83:U83"/>
    <mergeCell ref="B84:P84"/>
    <mergeCell ref="Q84:U84"/>
    <mergeCell ref="B85:P85"/>
    <mergeCell ref="Q85:U85"/>
    <mergeCell ref="A92:P92"/>
    <mergeCell ref="Q92:U92"/>
    <mergeCell ref="A94:V94"/>
    <mergeCell ref="B95:U95"/>
    <mergeCell ref="B96:P96"/>
    <mergeCell ref="Q96:U96"/>
    <mergeCell ref="B89:P89"/>
    <mergeCell ref="Q89:U89"/>
    <mergeCell ref="B90:P90"/>
    <mergeCell ref="Q90:U90"/>
    <mergeCell ref="B91:P91"/>
    <mergeCell ref="Q91:U91"/>
    <mergeCell ref="A102:V102"/>
    <mergeCell ref="B103:U103"/>
    <mergeCell ref="B104:P104"/>
    <mergeCell ref="Q104:U104"/>
    <mergeCell ref="B105:U105"/>
    <mergeCell ref="A106:U106"/>
    <mergeCell ref="B97:P97"/>
    <mergeCell ref="Q97:U97"/>
    <mergeCell ref="B98:P98"/>
    <mergeCell ref="Q98:U98"/>
    <mergeCell ref="B99:U99"/>
    <mergeCell ref="A100:U100"/>
    <mergeCell ref="B113:P113"/>
    <mergeCell ref="Q113:U113"/>
    <mergeCell ref="B114:U114"/>
    <mergeCell ref="B115:U115"/>
    <mergeCell ref="A116:U116"/>
    <mergeCell ref="A118:V118"/>
    <mergeCell ref="A108:V108"/>
    <mergeCell ref="B109:U109"/>
    <mergeCell ref="B110:P110"/>
    <mergeCell ref="Q110:U110"/>
    <mergeCell ref="B111:U111"/>
    <mergeCell ref="B112:U112"/>
    <mergeCell ref="B123:P123"/>
    <mergeCell ref="Q123:U123"/>
    <mergeCell ref="B124:P124"/>
    <mergeCell ref="Q124:U124"/>
    <mergeCell ref="B125:U125"/>
    <mergeCell ref="B126:U126"/>
    <mergeCell ref="B119:U119"/>
    <mergeCell ref="B120:P120"/>
    <mergeCell ref="Q120:U120"/>
    <mergeCell ref="B121:P121"/>
    <mergeCell ref="Q121:U121"/>
    <mergeCell ref="B122:P122"/>
    <mergeCell ref="Q122:U122"/>
    <mergeCell ref="B134:U134"/>
    <mergeCell ref="B135:U135"/>
    <mergeCell ref="B136:U136"/>
    <mergeCell ref="A137:U137"/>
    <mergeCell ref="A141:V141"/>
    <mergeCell ref="B142:P142"/>
    <mergeCell ref="Q142:U142"/>
    <mergeCell ref="A127:U127"/>
    <mergeCell ref="A129:V129"/>
    <mergeCell ref="B130:U130"/>
    <mergeCell ref="B131:U131"/>
    <mergeCell ref="B132:U132"/>
    <mergeCell ref="B133:U133"/>
    <mergeCell ref="B146:P146"/>
    <mergeCell ref="Q146:U146"/>
    <mergeCell ref="B147:P147"/>
    <mergeCell ref="Q147:U147"/>
    <mergeCell ref="B148:P148"/>
    <mergeCell ref="Q148:U148"/>
    <mergeCell ref="B143:P143"/>
    <mergeCell ref="Q143:U143"/>
    <mergeCell ref="B144:P144"/>
    <mergeCell ref="Q144:U144"/>
    <mergeCell ref="B145:P145"/>
    <mergeCell ref="Q145:U145"/>
    <mergeCell ref="B155:U155"/>
    <mergeCell ref="B156:U156"/>
    <mergeCell ref="B157:U157"/>
    <mergeCell ref="A158:U158"/>
    <mergeCell ref="B159:U159"/>
    <mergeCell ref="A160:U160"/>
    <mergeCell ref="B149:P149"/>
    <mergeCell ref="Q149:U149"/>
    <mergeCell ref="A150:U150"/>
    <mergeCell ref="A152:V152"/>
    <mergeCell ref="A153:U153"/>
    <mergeCell ref="B154:U154"/>
    <mergeCell ref="B167:U167"/>
    <mergeCell ref="A170:V170"/>
    <mergeCell ref="A163:V163"/>
    <mergeCell ref="A164:V164"/>
    <mergeCell ref="R165:S165"/>
    <mergeCell ref="T165:U165"/>
    <mergeCell ref="B166:Q166"/>
    <mergeCell ref="R166:S166"/>
    <mergeCell ref="T166:U166"/>
  </mergeCells>
  <printOptions horizontalCentered="1"/>
  <pageMargins left="0.51181102362204722" right="0.51181102362204722" top="0.39370078740157483" bottom="0.39370078740157483" header="0.31496062992125984" footer="0.31496062992125984"/>
  <pageSetup paperSize="256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72"/>
  <sheetViews>
    <sheetView topLeftCell="A163" workbookViewId="0">
      <selection activeCell="S64" sqref="S64"/>
    </sheetView>
  </sheetViews>
  <sheetFormatPr defaultRowHeight="15.75"/>
  <cols>
    <col min="1" max="1" width="19.28515625" style="1" customWidth="1"/>
    <col min="2" max="3" width="3.28515625" style="1" customWidth="1"/>
    <col min="4" max="4" width="3.5703125" style="1" customWidth="1"/>
    <col min="5" max="5" width="2.85546875" style="1" customWidth="1"/>
    <col min="6" max="6" width="3.28515625" style="1" customWidth="1"/>
    <col min="7" max="7" width="6.85546875" style="1" customWidth="1"/>
    <col min="8" max="8" width="3" style="1" customWidth="1"/>
    <col min="9" max="9" width="2.140625" style="1" customWidth="1"/>
    <col min="10" max="10" width="2.28515625" style="1" customWidth="1"/>
    <col min="11" max="11" width="2.140625" style="1" customWidth="1"/>
    <col min="12" max="12" width="4.7109375" style="1" customWidth="1"/>
    <col min="13" max="13" width="3.140625" style="1" customWidth="1"/>
    <col min="14" max="14" width="2.7109375" style="1" customWidth="1"/>
    <col min="15" max="15" width="9.85546875" style="1" customWidth="1"/>
    <col min="16" max="18" width="9.140625" style="1"/>
    <col min="19" max="21" width="9.140625" style="1" customWidth="1"/>
    <col min="22" max="22" width="18.140625" style="1" customWidth="1"/>
    <col min="23" max="16384" width="9.140625" style="1"/>
  </cols>
  <sheetData>
    <row r="1" spans="1:24">
      <c r="A1" s="232" t="s">
        <v>134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</row>
    <row r="2" spans="1:24">
      <c r="A2" s="232" t="s">
        <v>135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</row>
    <row r="3" spans="1:24">
      <c r="A3" s="78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</row>
    <row r="4" spans="1:24">
      <c r="A4" s="235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</row>
    <row r="5" spans="1:24" s="14" customForma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</row>
    <row r="6" spans="1:24" ht="15.75" customHeight="1">
      <c r="A6" s="201" t="s">
        <v>160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</row>
    <row r="7" spans="1:24" ht="15.75" customHeight="1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X7" s="77"/>
    </row>
    <row r="8" spans="1:24">
      <c r="A8" s="237" t="s">
        <v>137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</row>
    <row r="9" spans="1:24">
      <c r="A9" s="238" t="s">
        <v>133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40"/>
    </row>
    <row r="10" spans="1:24">
      <c r="A10" s="222" t="s">
        <v>131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4" t="s">
        <v>136</v>
      </c>
      <c r="P10" s="223"/>
      <c r="Q10" s="223"/>
      <c r="R10" s="223"/>
      <c r="S10" s="223"/>
      <c r="T10" s="223"/>
      <c r="U10" s="223"/>
      <c r="V10" s="225"/>
    </row>
    <row r="11" spans="1:24" ht="30" customHeight="1">
      <c r="A11" s="226" t="s">
        <v>132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8"/>
    </row>
    <row r="13" spans="1:24">
      <c r="A13" s="177" t="s">
        <v>111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</row>
    <row r="14" spans="1:24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</row>
    <row r="15" spans="1:24">
      <c r="A15" s="22" t="s">
        <v>0</v>
      </c>
      <c r="B15" s="133" t="s">
        <v>1</v>
      </c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5"/>
      <c r="Q15" s="229"/>
      <c r="R15" s="230"/>
      <c r="S15" s="230"/>
      <c r="T15" s="230"/>
      <c r="U15" s="230"/>
      <c r="V15" s="231"/>
    </row>
    <row r="16" spans="1:24">
      <c r="A16" s="22" t="s">
        <v>2</v>
      </c>
      <c r="B16" s="133" t="s">
        <v>3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5"/>
      <c r="Q16" s="221"/>
      <c r="R16" s="215"/>
      <c r="S16" s="215"/>
      <c r="T16" s="215"/>
      <c r="U16" s="215"/>
      <c r="V16" s="216"/>
    </row>
    <row r="17" spans="1:24">
      <c r="A17" s="22" t="s">
        <v>144</v>
      </c>
      <c r="B17" s="133" t="s">
        <v>5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5"/>
      <c r="Q17" s="221" t="s">
        <v>112</v>
      </c>
      <c r="R17" s="215"/>
      <c r="S17" s="215"/>
      <c r="T17" s="215"/>
      <c r="U17" s="215"/>
      <c r="V17" s="216"/>
    </row>
    <row r="18" spans="1:24" ht="15.75" customHeight="1">
      <c r="A18" s="22" t="s">
        <v>61</v>
      </c>
      <c r="B18" s="133" t="s">
        <v>113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5"/>
      <c r="Q18" s="221" t="s">
        <v>161</v>
      </c>
      <c r="R18" s="215"/>
      <c r="S18" s="215"/>
      <c r="T18" s="215"/>
      <c r="U18" s="215"/>
      <c r="V18" s="216"/>
    </row>
    <row r="19" spans="1:24" ht="15.75" customHeight="1">
      <c r="A19" s="22" t="s">
        <v>62</v>
      </c>
      <c r="B19" s="133" t="s">
        <v>114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5"/>
      <c r="Q19" s="214">
        <v>45286</v>
      </c>
      <c r="R19" s="215"/>
      <c r="S19" s="215"/>
      <c r="T19" s="215"/>
      <c r="U19" s="215"/>
      <c r="V19" s="216"/>
    </row>
    <row r="20" spans="1:24" ht="15.75" customHeight="1">
      <c r="A20" s="22" t="s">
        <v>79</v>
      </c>
      <c r="B20" s="133" t="s">
        <v>115</v>
      </c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5"/>
      <c r="Q20" s="221" t="s">
        <v>162</v>
      </c>
      <c r="R20" s="215"/>
      <c r="S20" s="215"/>
      <c r="T20" s="215"/>
      <c r="U20" s="215"/>
      <c r="V20" s="216"/>
    </row>
    <row r="21" spans="1:24">
      <c r="A21" s="22" t="s">
        <v>80</v>
      </c>
      <c r="B21" s="133" t="s">
        <v>116</v>
      </c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5"/>
      <c r="Q21" s="221" t="s">
        <v>163</v>
      </c>
      <c r="R21" s="215"/>
      <c r="S21" s="215"/>
      <c r="T21" s="215"/>
      <c r="U21" s="215"/>
      <c r="V21" s="216"/>
    </row>
    <row r="22" spans="1:24">
      <c r="A22" s="22" t="s">
        <v>124</v>
      </c>
      <c r="B22" s="133" t="s">
        <v>117</v>
      </c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5"/>
      <c r="Q22" s="214">
        <v>45281</v>
      </c>
      <c r="R22" s="215"/>
      <c r="S22" s="215"/>
      <c r="T22" s="215"/>
      <c r="U22" s="215"/>
      <c r="V22" s="216"/>
    </row>
    <row r="23" spans="1:24">
      <c r="A23" s="22" t="s">
        <v>6</v>
      </c>
      <c r="B23" s="133" t="s">
        <v>7</v>
      </c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5"/>
      <c r="Q23" s="217">
        <v>12</v>
      </c>
      <c r="R23" s="218"/>
      <c r="S23" s="218"/>
      <c r="T23" s="218"/>
      <c r="U23" s="218"/>
      <c r="V23" s="219"/>
    </row>
    <row r="24" spans="1:24">
      <c r="A24" s="220" t="s">
        <v>170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</row>
    <row r="25" spans="1:24">
      <c r="A25" s="220" t="s">
        <v>145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X25" s="75"/>
    </row>
    <row r="26" spans="1:24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X26" s="75"/>
    </row>
    <row r="27" spans="1:24">
      <c r="A27" s="201" t="s">
        <v>8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</row>
    <row r="28" spans="1:2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4">
      <c r="A29" s="94" t="s">
        <v>9</v>
      </c>
      <c r="B29" s="95"/>
      <c r="C29" s="95"/>
      <c r="D29" s="95"/>
      <c r="E29" s="95"/>
      <c r="F29" s="96"/>
      <c r="G29" s="94" t="s">
        <v>10</v>
      </c>
      <c r="H29" s="95"/>
      <c r="I29" s="95"/>
      <c r="J29" s="95"/>
      <c r="K29" s="95"/>
      <c r="L29" s="96"/>
      <c r="M29" s="94" t="s">
        <v>11</v>
      </c>
      <c r="N29" s="95"/>
      <c r="O29" s="95"/>
      <c r="P29" s="95"/>
      <c r="Q29" s="95"/>
      <c r="R29" s="95"/>
      <c r="S29" s="95"/>
      <c r="T29" s="95"/>
      <c r="U29" s="95"/>
      <c r="V29" s="96"/>
    </row>
    <row r="30" spans="1:24" s="18" customFormat="1" ht="42" customHeight="1">
      <c r="A30" s="208" t="s">
        <v>138</v>
      </c>
      <c r="B30" s="209"/>
      <c r="C30" s="209"/>
      <c r="D30" s="209"/>
      <c r="E30" s="209"/>
      <c r="F30" s="210"/>
      <c r="G30" s="211" t="s">
        <v>110</v>
      </c>
      <c r="H30" s="212"/>
      <c r="I30" s="212"/>
      <c r="J30" s="212"/>
      <c r="K30" s="212"/>
      <c r="L30" s="213"/>
      <c r="M30" s="211">
        <v>2</v>
      </c>
      <c r="N30" s="212"/>
      <c r="O30" s="212"/>
      <c r="P30" s="212"/>
      <c r="Q30" s="212"/>
      <c r="R30" s="212"/>
      <c r="S30" s="212"/>
      <c r="T30" s="212"/>
      <c r="U30" s="212"/>
      <c r="V30" s="213"/>
    </row>
    <row r="31" spans="1:24">
      <c r="A31" s="1" t="s">
        <v>169</v>
      </c>
    </row>
    <row r="34" spans="1:22">
      <c r="A34" s="177" t="s">
        <v>12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</row>
    <row r="35" spans="1:22">
      <c r="A35" s="177" t="s">
        <v>13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</row>
    <row r="37" spans="1:22">
      <c r="A37" s="136" t="s">
        <v>14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8"/>
    </row>
    <row r="38" spans="1:22">
      <c r="A38" s="22">
        <v>1</v>
      </c>
      <c r="B38" s="105" t="s">
        <v>15</v>
      </c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7"/>
      <c r="Q38" s="205" t="str">
        <f>A6</f>
        <v>SERVIÇOS DE SERVENTE DE LIMPEZA (CBO 5143)</v>
      </c>
      <c r="R38" s="206"/>
      <c r="S38" s="206"/>
      <c r="T38" s="206"/>
      <c r="U38" s="206"/>
      <c r="V38" s="207"/>
    </row>
    <row r="39" spans="1:22">
      <c r="A39" s="22">
        <v>2</v>
      </c>
      <c r="B39" s="105" t="s">
        <v>119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7"/>
      <c r="Q39" s="241">
        <v>0</v>
      </c>
      <c r="R39" s="242"/>
      <c r="S39" s="242"/>
      <c r="T39" s="242"/>
      <c r="U39" s="242"/>
      <c r="V39" s="243"/>
    </row>
    <row r="40" spans="1:22">
      <c r="A40" s="22">
        <v>3</v>
      </c>
      <c r="B40" s="105" t="s">
        <v>127</v>
      </c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7"/>
      <c r="Q40" s="241">
        <v>0</v>
      </c>
      <c r="R40" s="242"/>
      <c r="S40" s="242"/>
      <c r="T40" s="242"/>
      <c r="U40" s="242"/>
      <c r="V40" s="243"/>
    </row>
    <row r="41" spans="1:22">
      <c r="A41" s="22" t="s">
        <v>125</v>
      </c>
      <c r="B41" s="105" t="s">
        <v>151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7"/>
      <c r="Q41" s="241">
        <v>0</v>
      </c>
      <c r="R41" s="242"/>
      <c r="S41" s="242"/>
      <c r="T41" s="242"/>
      <c r="U41" s="242"/>
      <c r="V41" s="243"/>
    </row>
    <row r="42" spans="1:22">
      <c r="A42" s="22" t="s">
        <v>126</v>
      </c>
      <c r="B42" s="105" t="s">
        <v>152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7"/>
      <c r="Q42" s="241">
        <v>0</v>
      </c>
      <c r="R42" s="242"/>
      <c r="S42" s="242"/>
      <c r="T42" s="242"/>
      <c r="U42" s="242"/>
      <c r="V42" s="243"/>
    </row>
    <row r="43" spans="1:22">
      <c r="A43" s="22">
        <v>4</v>
      </c>
      <c r="B43" s="105" t="s">
        <v>16</v>
      </c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7"/>
      <c r="Q43" s="193" t="s">
        <v>164</v>
      </c>
      <c r="R43" s="194"/>
      <c r="S43" s="194"/>
      <c r="T43" s="194"/>
      <c r="U43" s="194"/>
      <c r="V43" s="195"/>
    </row>
    <row r="44" spans="1:22">
      <c r="A44" s="22">
        <v>5</v>
      </c>
      <c r="B44" s="105" t="s">
        <v>17</v>
      </c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7"/>
      <c r="Q44" s="196" t="s">
        <v>118</v>
      </c>
      <c r="R44" s="197"/>
      <c r="S44" s="197"/>
      <c r="T44" s="197"/>
      <c r="U44" s="197"/>
      <c r="V44" s="198"/>
    </row>
    <row r="45" spans="1:22" ht="15.75" customHeight="1">
      <c r="A45" s="3"/>
      <c r="B45" s="199" t="s">
        <v>153</v>
      </c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</row>
    <row r="47" spans="1:22">
      <c r="A47" s="201" t="s">
        <v>18</v>
      </c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</row>
    <row r="48" spans="1:22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</row>
    <row r="49" spans="1:24">
      <c r="A49" s="82">
        <v>1</v>
      </c>
      <c r="B49" s="94" t="s">
        <v>19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6"/>
      <c r="Q49" s="136" t="s">
        <v>20</v>
      </c>
      <c r="R49" s="165"/>
      <c r="S49" s="165"/>
      <c r="T49" s="165"/>
      <c r="U49" s="166"/>
      <c r="V49" s="82" t="s">
        <v>21</v>
      </c>
    </row>
    <row r="50" spans="1:24" ht="15.75" customHeight="1">
      <c r="A50" s="22" t="s">
        <v>0</v>
      </c>
      <c r="B50" s="133" t="s">
        <v>146</v>
      </c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92"/>
      <c r="R50" s="161"/>
      <c r="S50" s="161"/>
      <c r="T50" s="161"/>
      <c r="U50" s="163"/>
      <c r="V50" s="40">
        <f>Q40/44*44</f>
        <v>0</v>
      </c>
    </row>
    <row r="51" spans="1:24">
      <c r="A51" s="16" t="s">
        <v>2</v>
      </c>
      <c r="B51" s="181" t="s">
        <v>139</v>
      </c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3">
        <v>40</v>
      </c>
      <c r="R51" s="184"/>
      <c r="S51" s="184"/>
      <c r="T51" s="184"/>
      <c r="U51" s="185"/>
      <c r="V51" s="40">
        <f>Q39*Q51%</f>
        <v>0</v>
      </c>
    </row>
    <row r="52" spans="1:24">
      <c r="A52" s="16" t="s">
        <v>4</v>
      </c>
      <c r="B52" s="181" t="s">
        <v>158</v>
      </c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3">
        <v>0</v>
      </c>
      <c r="R52" s="184"/>
      <c r="S52" s="184"/>
      <c r="T52" s="184"/>
      <c r="U52" s="185"/>
      <c r="V52" s="52">
        <f>(V50/220*180)*Q52%</f>
        <v>0</v>
      </c>
    </row>
    <row r="53" spans="1:24">
      <c r="A53" s="34"/>
      <c r="B53" s="100" t="s">
        <v>27</v>
      </c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36">
        <f>V50+V51+V52</f>
        <v>0</v>
      </c>
    </row>
    <row r="54" spans="1:24">
      <c r="A54" s="16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5"/>
      <c r="Q54" s="187"/>
      <c r="R54" s="188"/>
      <c r="S54" s="188"/>
      <c r="T54" s="188"/>
      <c r="U54" s="189"/>
      <c r="V54" s="17"/>
    </row>
    <row r="55" spans="1:24">
      <c r="A55" s="35"/>
      <c r="B55" s="190" t="s">
        <v>91</v>
      </c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36">
        <f>V53+V54</f>
        <v>0</v>
      </c>
    </row>
    <row r="56" spans="1:24">
      <c r="A56" s="2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5"/>
    </row>
    <row r="57" spans="1:24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7"/>
    </row>
    <row r="58" spans="1:24">
      <c r="A58" s="177" t="s">
        <v>28</v>
      </c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</row>
    <row r="60" spans="1:24">
      <c r="A60" s="82">
        <v>2</v>
      </c>
      <c r="B60" s="94" t="s">
        <v>29</v>
      </c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6"/>
      <c r="V60" s="82" t="s">
        <v>21</v>
      </c>
    </row>
    <row r="61" spans="1:24" s="11" customFormat="1" ht="18" customHeight="1">
      <c r="A61" s="13" t="s">
        <v>109</v>
      </c>
      <c r="B61" s="105" t="s">
        <v>109</v>
      </c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48" t="s">
        <v>109</v>
      </c>
      <c r="Q61" s="49" t="s">
        <v>109</v>
      </c>
      <c r="R61" s="48" t="s">
        <v>109</v>
      </c>
      <c r="S61" s="49" t="s">
        <v>109</v>
      </c>
      <c r="T61" s="79"/>
      <c r="U61" s="84"/>
      <c r="V61" s="50" t="s">
        <v>109</v>
      </c>
    </row>
    <row r="62" spans="1:24" s="11" customFormat="1">
      <c r="A62" s="13" t="s">
        <v>109</v>
      </c>
      <c r="B62" s="105" t="s">
        <v>109</v>
      </c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59"/>
      <c r="V62" s="51" t="s">
        <v>109</v>
      </c>
    </row>
    <row r="63" spans="1:24" ht="15.75" customHeight="1">
      <c r="A63" s="13" t="s">
        <v>0</v>
      </c>
      <c r="B63" s="105" t="s">
        <v>166</v>
      </c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48" t="s">
        <v>122</v>
      </c>
      <c r="Q63" s="49">
        <v>22</v>
      </c>
      <c r="R63" s="48" t="s">
        <v>121</v>
      </c>
      <c r="S63" s="49">
        <v>0</v>
      </c>
      <c r="T63" s="79"/>
      <c r="U63" s="84"/>
      <c r="V63" s="52">
        <f>Q63*S63</f>
        <v>0</v>
      </c>
    </row>
    <row r="64" spans="1:24" s="4" customFormat="1" ht="15.75" customHeight="1">
      <c r="A64" s="20" t="s">
        <v>109</v>
      </c>
      <c r="B64" s="105" t="s">
        <v>109</v>
      </c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48" t="s">
        <v>109</v>
      </c>
      <c r="Q64" s="49" t="s">
        <v>109</v>
      </c>
      <c r="R64" s="48" t="s">
        <v>109</v>
      </c>
      <c r="S64" s="49">
        <v>0</v>
      </c>
      <c r="T64" s="79"/>
      <c r="U64" s="84"/>
      <c r="V64" s="41" t="s">
        <v>109</v>
      </c>
      <c r="X64" s="88"/>
    </row>
    <row r="65" spans="1:22">
      <c r="A65" s="13" t="s">
        <v>109</v>
      </c>
      <c r="B65" s="105" t="s">
        <v>109</v>
      </c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7"/>
      <c r="V65" s="53" t="s">
        <v>109</v>
      </c>
    </row>
    <row r="66" spans="1:22">
      <c r="A66" s="114" t="s">
        <v>31</v>
      </c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6"/>
      <c r="V66" s="54">
        <f>SUM(V61:V65)</f>
        <v>0</v>
      </c>
    </row>
    <row r="67" spans="1:22" s="14" customForma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3"/>
    </row>
    <row r="68" spans="1:22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>
      <c r="A69" s="178" t="s">
        <v>32</v>
      </c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</row>
    <row r="70" spans="1:22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>
      <c r="A71" s="55">
        <v>3</v>
      </c>
      <c r="B71" s="114" t="s">
        <v>33</v>
      </c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6"/>
      <c r="V71" s="55" t="s">
        <v>21</v>
      </c>
    </row>
    <row r="72" spans="1:22" s="10" customFormat="1">
      <c r="A72" s="20" t="s">
        <v>147</v>
      </c>
      <c r="B72" s="152" t="s">
        <v>123</v>
      </c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80"/>
      <c r="V72" s="41">
        <v>0</v>
      </c>
    </row>
    <row r="73" spans="1:22" s="10" customFormat="1">
      <c r="A73" s="20" t="s">
        <v>148</v>
      </c>
      <c r="B73" s="152" t="s">
        <v>143</v>
      </c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80"/>
      <c r="V73" s="41">
        <v>0</v>
      </c>
    </row>
    <row r="74" spans="1:22" s="10" customFormat="1" ht="15.75" customHeight="1">
      <c r="A74" s="19" t="s">
        <v>109</v>
      </c>
      <c r="B74" s="170" t="s">
        <v>149</v>
      </c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2"/>
      <c r="V74" s="42"/>
    </row>
    <row r="75" spans="1:22" s="10" customFormat="1">
      <c r="A75" s="19"/>
      <c r="B75" s="170" t="s">
        <v>150</v>
      </c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2"/>
      <c r="V75" s="41"/>
    </row>
    <row r="76" spans="1:22" s="10" customFormat="1">
      <c r="A76" s="19" t="s">
        <v>109</v>
      </c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171"/>
      <c r="S76" s="171"/>
      <c r="T76" s="171"/>
      <c r="U76" s="172"/>
      <c r="V76" s="42"/>
    </row>
    <row r="77" spans="1:22">
      <c r="A77" s="94" t="s">
        <v>34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6"/>
      <c r="V77" s="36">
        <f>SUM(V72:V76)</f>
        <v>0</v>
      </c>
    </row>
    <row r="78" spans="1:22" s="14" customFormat="1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3"/>
    </row>
    <row r="80" spans="1:22">
      <c r="A80" s="177" t="s">
        <v>35</v>
      </c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</row>
    <row r="82" spans="1:22">
      <c r="A82" s="150" t="s">
        <v>36</v>
      </c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</row>
    <row r="83" spans="1:22">
      <c r="A83" s="82" t="s">
        <v>37</v>
      </c>
      <c r="B83" s="136" t="s">
        <v>38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8"/>
      <c r="Q83" s="136" t="s">
        <v>20</v>
      </c>
      <c r="R83" s="165"/>
      <c r="S83" s="165"/>
      <c r="T83" s="165"/>
      <c r="U83" s="166"/>
      <c r="V83" s="37" t="s">
        <v>21</v>
      </c>
    </row>
    <row r="84" spans="1:22">
      <c r="A84" s="22" t="s">
        <v>0</v>
      </c>
      <c r="B84" s="133" t="s">
        <v>39</v>
      </c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5"/>
      <c r="Q84" s="167">
        <v>0.2</v>
      </c>
      <c r="R84" s="168"/>
      <c r="S84" s="168"/>
      <c r="T84" s="168"/>
      <c r="U84" s="169"/>
      <c r="V84" s="40">
        <f>Q84*V55</f>
        <v>0</v>
      </c>
    </row>
    <row r="85" spans="1:22">
      <c r="A85" s="22" t="s">
        <v>2</v>
      </c>
      <c r="B85" s="133" t="s">
        <v>40</v>
      </c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5"/>
      <c r="Q85" s="176">
        <v>1.4999999999999999E-2</v>
      </c>
      <c r="R85" s="168"/>
      <c r="S85" s="168"/>
      <c r="T85" s="168"/>
      <c r="U85" s="169"/>
      <c r="V85" s="40">
        <f>Q85*V55</f>
        <v>0</v>
      </c>
    </row>
    <row r="86" spans="1:22">
      <c r="A86" s="22" t="s">
        <v>4</v>
      </c>
      <c r="B86" s="133" t="s">
        <v>41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5"/>
      <c r="Q86" s="167">
        <v>0.01</v>
      </c>
      <c r="R86" s="168"/>
      <c r="S86" s="168"/>
      <c r="T86" s="168"/>
      <c r="U86" s="169"/>
      <c r="V86" s="40">
        <f>Q86*V55</f>
        <v>0</v>
      </c>
    </row>
    <row r="87" spans="1:22">
      <c r="A87" s="8" t="s">
        <v>22</v>
      </c>
      <c r="B87" s="133" t="s">
        <v>42</v>
      </c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5"/>
      <c r="Q87" s="176">
        <v>2E-3</v>
      </c>
      <c r="R87" s="168"/>
      <c r="S87" s="168"/>
      <c r="T87" s="168"/>
      <c r="U87" s="169"/>
      <c r="V87" s="40">
        <f>Q87*V55</f>
        <v>0</v>
      </c>
    </row>
    <row r="88" spans="1:22">
      <c r="A88" s="8" t="s">
        <v>23</v>
      </c>
      <c r="B88" s="133" t="s">
        <v>43</v>
      </c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5"/>
      <c r="Q88" s="176">
        <v>2.5000000000000001E-2</v>
      </c>
      <c r="R88" s="168"/>
      <c r="S88" s="168"/>
      <c r="T88" s="168"/>
      <c r="U88" s="169"/>
      <c r="V88" s="40">
        <f>Q88*V55</f>
        <v>0</v>
      </c>
    </row>
    <row r="89" spans="1:22">
      <c r="A89" s="22" t="s">
        <v>24</v>
      </c>
      <c r="B89" s="133" t="s">
        <v>44</v>
      </c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5"/>
      <c r="Q89" s="167">
        <v>0.08</v>
      </c>
      <c r="R89" s="168"/>
      <c r="S89" s="168"/>
      <c r="T89" s="168"/>
      <c r="U89" s="169"/>
      <c r="V89" s="40">
        <f>Q89*V55</f>
        <v>0</v>
      </c>
    </row>
    <row r="90" spans="1:22" s="10" customFormat="1" ht="102.75" customHeight="1">
      <c r="A90" s="19" t="s">
        <v>25</v>
      </c>
      <c r="B90" s="170" t="s">
        <v>120</v>
      </c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2"/>
      <c r="Q90" s="173">
        <v>0.03</v>
      </c>
      <c r="R90" s="174"/>
      <c r="S90" s="174"/>
      <c r="T90" s="174"/>
      <c r="U90" s="175"/>
      <c r="V90" s="43">
        <f>Q90*V55</f>
        <v>0</v>
      </c>
    </row>
    <row r="91" spans="1:22">
      <c r="A91" s="9" t="s">
        <v>26</v>
      </c>
      <c r="B91" s="133" t="s">
        <v>45</v>
      </c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5"/>
      <c r="Q91" s="176">
        <v>6.0000000000000001E-3</v>
      </c>
      <c r="R91" s="168"/>
      <c r="S91" s="168"/>
      <c r="T91" s="168"/>
      <c r="U91" s="169"/>
      <c r="V91" s="40">
        <f>Q91*V55</f>
        <v>0</v>
      </c>
    </row>
    <row r="92" spans="1:22">
      <c r="A92" s="94" t="s">
        <v>46</v>
      </c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6"/>
      <c r="Q92" s="164">
        <f>SUM(Q84:Q91)</f>
        <v>0.3680000000000001</v>
      </c>
      <c r="R92" s="165"/>
      <c r="S92" s="165"/>
      <c r="T92" s="165"/>
      <c r="U92" s="166"/>
      <c r="V92" s="30">
        <f>SUM(V84:V91)</f>
        <v>0</v>
      </c>
    </row>
    <row r="94" spans="1:22">
      <c r="A94" s="150" t="s">
        <v>47</v>
      </c>
      <c r="B94" s="150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0"/>
      <c r="P94" s="150"/>
      <c r="Q94" s="150"/>
      <c r="R94" s="150"/>
      <c r="S94" s="150"/>
      <c r="T94" s="150"/>
      <c r="U94" s="150"/>
      <c r="V94" s="150"/>
    </row>
    <row r="95" spans="1:22">
      <c r="A95" s="82" t="s">
        <v>48</v>
      </c>
      <c r="B95" s="94" t="s">
        <v>49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6"/>
      <c r="V95" s="82" t="s">
        <v>21</v>
      </c>
    </row>
    <row r="96" spans="1:22" s="14" customFormat="1">
      <c r="A96" s="13" t="s">
        <v>0</v>
      </c>
      <c r="B96" s="105" t="s">
        <v>94</v>
      </c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59"/>
      <c r="Q96" s="140">
        <v>8.3299999999999999E-2</v>
      </c>
      <c r="R96" s="141"/>
      <c r="S96" s="141"/>
      <c r="T96" s="141"/>
      <c r="U96" s="142"/>
      <c r="V96" s="44">
        <f>V55*Q96</f>
        <v>0</v>
      </c>
    </row>
    <row r="97" spans="1:22" s="14" customFormat="1">
      <c r="A97" s="13" t="s">
        <v>2</v>
      </c>
      <c r="B97" s="105" t="s">
        <v>95</v>
      </c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59"/>
      <c r="Q97" s="140">
        <v>2.7799999999999998E-2</v>
      </c>
      <c r="R97" s="141"/>
      <c r="S97" s="141"/>
      <c r="T97" s="141"/>
      <c r="U97" s="142"/>
      <c r="V97" s="44">
        <f>V55*Q97</f>
        <v>0</v>
      </c>
    </row>
    <row r="98" spans="1:22">
      <c r="A98" s="22"/>
      <c r="B98" s="160" t="s">
        <v>50</v>
      </c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2">
        <v>0.1111</v>
      </c>
      <c r="R98" s="161"/>
      <c r="S98" s="161"/>
      <c r="T98" s="161"/>
      <c r="U98" s="163"/>
      <c r="V98" s="45">
        <f>SUM(V96:V97)</f>
        <v>0</v>
      </c>
    </row>
    <row r="99" spans="1:22">
      <c r="A99" s="22" t="s">
        <v>4</v>
      </c>
      <c r="B99" s="133" t="s">
        <v>51</v>
      </c>
      <c r="C99" s="134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5"/>
      <c r="V99" s="45">
        <f>V98*Q92</f>
        <v>0</v>
      </c>
    </row>
    <row r="100" spans="1:22">
      <c r="A100" s="94" t="s">
        <v>46</v>
      </c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6"/>
      <c r="V100" s="39">
        <f>SUM(V98:V99)</f>
        <v>0</v>
      </c>
    </row>
    <row r="102" spans="1:22">
      <c r="A102" s="150" t="s">
        <v>52</v>
      </c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  <c r="V102" s="150"/>
    </row>
    <row r="103" spans="1:22">
      <c r="A103" s="82" t="s">
        <v>53</v>
      </c>
      <c r="B103" s="94" t="s">
        <v>54</v>
      </c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6"/>
      <c r="V103" s="82" t="s">
        <v>21</v>
      </c>
    </row>
    <row r="104" spans="1:22" ht="36.75" customHeight="1">
      <c r="A104" s="13" t="s">
        <v>0</v>
      </c>
      <c r="B104" s="105" t="s">
        <v>93</v>
      </c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57">
        <v>6.9999999999999999E-4</v>
      </c>
      <c r="R104" s="158"/>
      <c r="S104" s="158"/>
      <c r="T104" s="158"/>
      <c r="U104" s="158"/>
      <c r="V104" s="56">
        <f>V50*Q104</f>
        <v>0</v>
      </c>
    </row>
    <row r="105" spans="1:22">
      <c r="A105" s="13" t="s">
        <v>2</v>
      </c>
      <c r="B105" s="105" t="s">
        <v>56</v>
      </c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7"/>
      <c r="V105" s="44">
        <f>V104*Q92</f>
        <v>0</v>
      </c>
    </row>
    <row r="106" spans="1:22">
      <c r="A106" s="114" t="s">
        <v>46</v>
      </c>
      <c r="B106" s="115"/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6"/>
      <c r="V106" s="57">
        <f>SUM(V104:V105)</f>
        <v>0</v>
      </c>
    </row>
    <row r="107" spans="1:22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>
      <c r="A108" s="151" t="s">
        <v>57</v>
      </c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</row>
    <row r="109" spans="1:22">
      <c r="A109" s="55" t="s">
        <v>58</v>
      </c>
      <c r="B109" s="114" t="s">
        <v>59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6"/>
      <c r="V109" s="55" t="s">
        <v>21</v>
      </c>
    </row>
    <row r="110" spans="1:22" ht="81.75" customHeight="1">
      <c r="A110" s="13" t="s">
        <v>0</v>
      </c>
      <c r="B110" s="152" t="s">
        <v>96</v>
      </c>
      <c r="C110" s="153"/>
      <c r="D110" s="153"/>
      <c r="E110" s="153"/>
      <c r="F110" s="153"/>
      <c r="G110" s="153"/>
      <c r="H110" s="153"/>
      <c r="I110" s="153"/>
      <c r="J110" s="153"/>
      <c r="K110" s="153"/>
      <c r="L110" s="153"/>
      <c r="M110" s="153"/>
      <c r="N110" s="153"/>
      <c r="O110" s="153"/>
      <c r="P110" s="154"/>
      <c r="Q110" s="140">
        <v>4.1999999999999997E-3</v>
      </c>
      <c r="R110" s="109"/>
      <c r="S110" s="109"/>
      <c r="T110" s="109"/>
      <c r="U110" s="110"/>
      <c r="V110" s="56">
        <f>V50*Q110</f>
        <v>0</v>
      </c>
    </row>
    <row r="111" spans="1:22" ht="21.75" customHeight="1">
      <c r="A111" s="13" t="s">
        <v>2</v>
      </c>
      <c r="B111" s="105" t="s">
        <v>60</v>
      </c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7"/>
      <c r="V111" s="44">
        <f>V110*8%</f>
        <v>0</v>
      </c>
    </row>
    <row r="112" spans="1:22" ht="23.25" customHeight="1">
      <c r="A112" s="13" t="s">
        <v>4</v>
      </c>
      <c r="B112" s="105" t="s">
        <v>97</v>
      </c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55"/>
      <c r="R112" s="155"/>
      <c r="S112" s="155"/>
      <c r="T112" s="155"/>
      <c r="U112" s="156"/>
      <c r="V112" s="56">
        <f>0.5*0.08*V110</f>
        <v>0</v>
      </c>
    </row>
    <row r="113" spans="1:22" ht="46.5" customHeight="1">
      <c r="A113" s="13" t="s">
        <v>22</v>
      </c>
      <c r="B113" s="148" t="s">
        <v>99</v>
      </c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0">
        <v>4.0000000000000002E-4</v>
      </c>
      <c r="R113" s="141"/>
      <c r="S113" s="141"/>
      <c r="T113" s="141"/>
      <c r="U113" s="142"/>
      <c r="V113" s="56">
        <f>V50*Q113</f>
        <v>0</v>
      </c>
    </row>
    <row r="114" spans="1:22">
      <c r="A114" s="13" t="s">
        <v>23</v>
      </c>
      <c r="B114" s="105" t="s">
        <v>63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7"/>
      <c r="V114" s="44">
        <f>V113*Q92</f>
        <v>0</v>
      </c>
    </row>
    <row r="115" spans="1:22" ht="18.75" customHeight="1">
      <c r="A115" s="13" t="s">
        <v>24</v>
      </c>
      <c r="B115" s="105" t="s">
        <v>64</v>
      </c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7"/>
      <c r="V115" s="44">
        <f>0.5*0.08*V113</f>
        <v>0</v>
      </c>
    </row>
    <row r="116" spans="1:22">
      <c r="A116" s="94" t="s">
        <v>46</v>
      </c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6"/>
      <c r="V116" s="39">
        <f>V110+V111+V112+V113+V114+V115</f>
        <v>0</v>
      </c>
    </row>
    <row r="118" spans="1:22">
      <c r="A118" s="150" t="s">
        <v>65</v>
      </c>
      <c r="B118" s="150"/>
      <c r="C118" s="150"/>
      <c r="D118" s="150"/>
      <c r="E118" s="150"/>
      <c r="F118" s="150"/>
      <c r="G118" s="150"/>
      <c r="H118" s="150"/>
      <c r="I118" s="150"/>
      <c r="J118" s="150"/>
      <c r="K118" s="150"/>
      <c r="L118" s="150"/>
      <c r="M118" s="150"/>
      <c r="N118" s="150"/>
      <c r="O118" s="150"/>
      <c r="P118" s="150"/>
      <c r="Q118" s="150"/>
      <c r="R118" s="150"/>
      <c r="S118" s="150"/>
      <c r="T118" s="150"/>
      <c r="U118" s="150"/>
      <c r="V118" s="150"/>
    </row>
    <row r="119" spans="1:22">
      <c r="A119" s="5" t="s">
        <v>66</v>
      </c>
      <c r="B119" s="145" t="s">
        <v>67</v>
      </c>
      <c r="C119" s="146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7"/>
      <c r="V119" s="5" t="s">
        <v>21</v>
      </c>
    </row>
    <row r="120" spans="1:22">
      <c r="A120" s="13" t="s">
        <v>0</v>
      </c>
      <c r="B120" s="143" t="s">
        <v>68</v>
      </c>
      <c r="C120" s="144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0">
        <f>1/12</f>
        <v>8.3333333333333329E-2</v>
      </c>
      <c r="R120" s="141"/>
      <c r="S120" s="141"/>
      <c r="T120" s="141"/>
      <c r="U120" s="142"/>
      <c r="V120" s="44">
        <f>(V55/12)</f>
        <v>0</v>
      </c>
    </row>
    <row r="121" spans="1:22" ht="30" customHeight="1">
      <c r="A121" s="13" t="s">
        <v>2</v>
      </c>
      <c r="B121" s="143" t="s">
        <v>98</v>
      </c>
      <c r="C121" s="144"/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0">
        <v>1.66E-2</v>
      </c>
      <c r="R121" s="141"/>
      <c r="S121" s="141"/>
      <c r="T121" s="141"/>
      <c r="U121" s="142"/>
      <c r="V121" s="56">
        <f>V50*Q121</f>
        <v>0</v>
      </c>
    </row>
    <row r="122" spans="1:22" ht="30" customHeight="1">
      <c r="A122" s="13" t="s">
        <v>4</v>
      </c>
      <c r="B122" s="105" t="s">
        <v>100</v>
      </c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40">
        <v>2.0000000000000001E-4</v>
      </c>
      <c r="R122" s="141"/>
      <c r="S122" s="141"/>
      <c r="T122" s="141"/>
      <c r="U122" s="142"/>
      <c r="V122" s="56">
        <f>V50*Q122</f>
        <v>0</v>
      </c>
    </row>
    <row r="123" spans="1:22" ht="30" customHeight="1">
      <c r="A123" s="13" t="s">
        <v>22</v>
      </c>
      <c r="B123" s="105" t="s">
        <v>101</v>
      </c>
      <c r="C123" s="139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40">
        <v>7.3000000000000001E-3</v>
      </c>
      <c r="R123" s="141"/>
      <c r="S123" s="141"/>
      <c r="T123" s="141"/>
      <c r="U123" s="142"/>
      <c r="V123" s="56">
        <f>V50*Q123</f>
        <v>0</v>
      </c>
    </row>
    <row r="124" spans="1:22" ht="30" customHeight="1">
      <c r="A124" s="13" t="s">
        <v>23</v>
      </c>
      <c r="B124" s="143" t="s">
        <v>102</v>
      </c>
      <c r="C124" s="144"/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44"/>
      <c r="Q124" s="140">
        <v>2.9999999999999997E-4</v>
      </c>
      <c r="R124" s="141"/>
      <c r="S124" s="141"/>
      <c r="T124" s="141"/>
      <c r="U124" s="142"/>
      <c r="V124" s="56">
        <f>V50*Q124</f>
        <v>0</v>
      </c>
    </row>
    <row r="125" spans="1:22">
      <c r="A125" s="13"/>
      <c r="B125" s="114" t="s">
        <v>50</v>
      </c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6"/>
      <c r="V125" s="57">
        <f>SUM(V120:V124)</f>
        <v>0</v>
      </c>
    </row>
    <row r="126" spans="1:22">
      <c r="A126" s="13" t="s">
        <v>25</v>
      </c>
      <c r="B126" s="105" t="s">
        <v>69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7"/>
      <c r="V126" s="44">
        <f>V125*Q92</f>
        <v>0</v>
      </c>
    </row>
    <row r="127" spans="1:22">
      <c r="A127" s="114" t="s">
        <v>46</v>
      </c>
      <c r="B127" s="115"/>
      <c r="C127" s="115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  <c r="R127" s="115"/>
      <c r="S127" s="115"/>
      <c r="T127" s="115"/>
      <c r="U127" s="116"/>
      <c r="V127" s="57">
        <f>SUM(V125:V126)</f>
        <v>0</v>
      </c>
    </row>
    <row r="128" spans="1:22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>
      <c r="A129" s="117" t="s">
        <v>167</v>
      </c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</row>
    <row r="130" spans="1:22">
      <c r="A130" s="55">
        <v>4</v>
      </c>
      <c r="B130" s="114" t="s">
        <v>71</v>
      </c>
      <c r="C130" s="115"/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115"/>
      <c r="S130" s="115"/>
      <c r="T130" s="115"/>
      <c r="U130" s="116"/>
      <c r="V130" s="55" t="s">
        <v>21</v>
      </c>
    </row>
    <row r="131" spans="1:22">
      <c r="A131" s="13" t="s">
        <v>37</v>
      </c>
      <c r="B131" s="105" t="s">
        <v>38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7"/>
      <c r="V131" s="44">
        <f>V92</f>
        <v>0</v>
      </c>
    </row>
    <row r="132" spans="1:22">
      <c r="A132" s="13" t="s">
        <v>48</v>
      </c>
      <c r="B132" s="105" t="s">
        <v>49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7"/>
      <c r="V132" s="44">
        <f>V100</f>
        <v>0</v>
      </c>
    </row>
    <row r="133" spans="1:22">
      <c r="A133" s="13" t="s">
        <v>53</v>
      </c>
      <c r="B133" s="105" t="s">
        <v>55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7"/>
      <c r="V133" s="44">
        <f>V106</f>
        <v>0</v>
      </c>
    </row>
    <row r="134" spans="1:22">
      <c r="A134" s="13" t="s">
        <v>58</v>
      </c>
      <c r="B134" s="105" t="s">
        <v>72</v>
      </c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7"/>
      <c r="V134" s="44">
        <f>V116</f>
        <v>0</v>
      </c>
    </row>
    <row r="135" spans="1:22">
      <c r="A135" s="13" t="s">
        <v>66</v>
      </c>
      <c r="B135" s="105" t="s">
        <v>73</v>
      </c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7"/>
      <c r="V135" s="44">
        <f>V127</f>
        <v>0</v>
      </c>
    </row>
    <row r="136" spans="1:22">
      <c r="A136" s="22" t="s">
        <v>74</v>
      </c>
      <c r="B136" s="133" t="s">
        <v>30</v>
      </c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5"/>
      <c r="V136" s="38">
        <v>0</v>
      </c>
    </row>
    <row r="137" spans="1:22">
      <c r="A137" s="94" t="s">
        <v>46</v>
      </c>
      <c r="B137" s="95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6"/>
      <c r="V137" s="39">
        <f>SUM(V131:V136)</f>
        <v>0</v>
      </c>
    </row>
    <row r="141" spans="1:22">
      <c r="A141" s="93" t="s">
        <v>75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</row>
    <row r="142" spans="1:22">
      <c r="A142" s="82">
        <v>5</v>
      </c>
      <c r="B142" s="136" t="s">
        <v>76</v>
      </c>
      <c r="C142" s="137"/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8"/>
      <c r="Q142" s="136" t="s">
        <v>20</v>
      </c>
      <c r="R142" s="137"/>
      <c r="S142" s="137"/>
      <c r="T142" s="137"/>
      <c r="U142" s="138"/>
      <c r="V142" s="37" t="s">
        <v>21</v>
      </c>
    </row>
    <row r="143" spans="1:22" s="12" customFormat="1" ht="12.75" customHeight="1">
      <c r="A143" s="20" t="s">
        <v>0</v>
      </c>
      <c r="B143" s="124" t="s">
        <v>103</v>
      </c>
      <c r="C143" s="125"/>
      <c r="D143" s="125"/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6"/>
      <c r="Q143" s="127">
        <v>0.03</v>
      </c>
      <c r="R143" s="128"/>
      <c r="S143" s="128"/>
      <c r="T143" s="128"/>
      <c r="U143" s="129"/>
      <c r="V143" s="58">
        <f>(V55+V66+V77+V137)*Q143</f>
        <v>0</v>
      </c>
    </row>
    <row r="144" spans="1:22" s="12" customFormat="1" ht="12.75" customHeight="1">
      <c r="A144" s="20" t="s">
        <v>2</v>
      </c>
      <c r="B144" s="124" t="s">
        <v>104</v>
      </c>
      <c r="C144" s="125"/>
      <c r="D144" s="125"/>
      <c r="E144" s="125"/>
      <c r="F144" s="125"/>
      <c r="G144" s="125"/>
      <c r="H144" s="125"/>
      <c r="I144" s="125"/>
      <c r="J144" s="125"/>
      <c r="K144" s="125"/>
      <c r="L144" s="125"/>
      <c r="M144" s="125"/>
      <c r="N144" s="125"/>
      <c r="O144" s="125"/>
      <c r="P144" s="126"/>
      <c r="Q144" s="127">
        <v>6.7900000000000002E-2</v>
      </c>
      <c r="R144" s="128"/>
      <c r="S144" s="128"/>
      <c r="T144" s="128"/>
      <c r="U144" s="129"/>
      <c r="V144" s="58">
        <f>(V50+V66+V77+V137+V143)*Q144</f>
        <v>0</v>
      </c>
    </row>
    <row r="145" spans="1:22" s="14" customFormat="1">
      <c r="A145" s="13" t="s">
        <v>4</v>
      </c>
      <c r="B145" s="121" t="s">
        <v>77</v>
      </c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3"/>
      <c r="Q145" s="130">
        <f>Q147+Q148+Q149</f>
        <v>0.1225</v>
      </c>
      <c r="R145" s="131"/>
      <c r="S145" s="131"/>
      <c r="T145" s="131"/>
      <c r="U145" s="132"/>
      <c r="V145" s="52">
        <f>V147+V148+V149</f>
        <v>0</v>
      </c>
    </row>
    <row r="146" spans="1:22" s="14" customFormat="1">
      <c r="A146" s="13" t="s">
        <v>61</v>
      </c>
      <c r="B146" s="105" t="s">
        <v>78</v>
      </c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7"/>
      <c r="Q146" s="118">
        <f>1-Q145</f>
        <v>0.87749999999999995</v>
      </c>
      <c r="R146" s="119"/>
      <c r="S146" s="119"/>
      <c r="T146" s="119"/>
      <c r="U146" s="120"/>
      <c r="V146" s="52">
        <f>(V55+V66+V77+V137+V143+V144)/Q146</f>
        <v>0</v>
      </c>
    </row>
    <row r="147" spans="1:22" s="14" customFormat="1" ht="15.75" customHeight="1">
      <c r="A147" s="15" t="s">
        <v>62</v>
      </c>
      <c r="B147" s="121" t="s">
        <v>128</v>
      </c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3"/>
      <c r="Q147" s="111">
        <v>0.03</v>
      </c>
      <c r="R147" s="112"/>
      <c r="S147" s="112"/>
      <c r="T147" s="112"/>
      <c r="U147" s="113"/>
      <c r="V147" s="52">
        <f>V146*Q147</f>
        <v>0</v>
      </c>
    </row>
    <row r="148" spans="1:22">
      <c r="A148" s="15" t="s">
        <v>79</v>
      </c>
      <c r="B148" s="105" t="s">
        <v>129</v>
      </c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7"/>
      <c r="Q148" s="111">
        <v>7.5999999999999998E-2</v>
      </c>
      <c r="R148" s="112"/>
      <c r="S148" s="112"/>
      <c r="T148" s="112"/>
      <c r="U148" s="113"/>
      <c r="V148" s="52">
        <f>V146*Q148</f>
        <v>0</v>
      </c>
    </row>
    <row r="149" spans="1:22">
      <c r="A149" s="13" t="s">
        <v>80</v>
      </c>
      <c r="B149" s="105" t="s">
        <v>130</v>
      </c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7"/>
      <c r="Q149" s="111">
        <v>1.6500000000000001E-2</v>
      </c>
      <c r="R149" s="112"/>
      <c r="S149" s="112"/>
      <c r="T149" s="112"/>
      <c r="U149" s="113"/>
      <c r="V149" s="52">
        <f>V146*Q149</f>
        <v>0</v>
      </c>
    </row>
    <row r="150" spans="1:22">
      <c r="A150" s="114" t="s">
        <v>46</v>
      </c>
      <c r="B150" s="115"/>
      <c r="C150" s="115"/>
      <c r="D150" s="115"/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6"/>
      <c r="V150" s="54">
        <f>V143+V144+V145</f>
        <v>0</v>
      </c>
    </row>
    <row r="151" spans="1:2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>
      <c r="A152" s="117" t="s">
        <v>81</v>
      </c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</row>
    <row r="153" spans="1:22">
      <c r="A153" s="114" t="s">
        <v>82</v>
      </c>
      <c r="B153" s="115"/>
      <c r="C153" s="115"/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6"/>
      <c r="V153" s="55" t="s">
        <v>21</v>
      </c>
    </row>
    <row r="154" spans="1:22">
      <c r="A154" s="13" t="s">
        <v>83</v>
      </c>
      <c r="B154" s="105" t="s">
        <v>84</v>
      </c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7"/>
      <c r="V154" s="52">
        <f>V55</f>
        <v>0</v>
      </c>
    </row>
    <row r="155" spans="1:22">
      <c r="A155" s="13" t="s">
        <v>2</v>
      </c>
      <c r="B155" s="105" t="s">
        <v>85</v>
      </c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7"/>
      <c r="V155" s="52">
        <f>V66</f>
        <v>0</v>
      </c>
    </row>
    <row r="156" spans="1:22">
      <c r="A156" s="13" t="s">
        <v>4</v>
      </c>
      <c r="B156" s="105" t="s">
        <v>140</v>
      </c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7"/>
      <c r="V156" s="52">
        <f>V77</f>
        <v>0</v>
      </c>
    </row>
    <row r="157" spans="1:22" ht="18" customHeight="1">
      <c r="A157" s="13" t="s">
        <v>22</v>
      </c>
      <c r="B157" s="105" t="s">
        <v>86</v>
      </c>
      <c r="C157" s="106"/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7"/>
      <c r="V157" s="52">
        <f>V137</f>
        <v>0</v>
      </c>
    </row>
    <row r="158" spans="1:22" ht="18.75" customHeight="1">
      <c r="A158" s="108" t="s">
        <v>87</v>
      </c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10"/>
      <c r="V158" s="52">
        <f>SUM(V154:V157)</f>
        <v>0</v>
      </c>
    </row>
    <row r="159" spans="1:22" ht="21" customHeight="1">
      <c r="A159" s="13" t="s">
        <v>23</v>
      </c>
      <c r="B159" s="105" t="s">
        <v>88</v>
      </c>
      <c r="C159" s="106"/>
      <c r="D159" s="106"/>
      <c r="E159" s="106"/>
      <c r="F159" s="106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7"/>
      <c r="V159" s="52">
        <f>V150</f>
        <v>0</v>
      </c>
    </row>
    <row r="160" spans="1:22" ht="17.25" customHeight="1">
      <c r="A160" s="94" t="s">
        <v>141</v>
      </c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6"/>
      <c r="V160" s="36">
        <f>SUM(V158:V159)</f>
        <v>0</v>
      </c>
    </row>
    <row r="163" spans="1:22">
      <c r="A163" s="93" t="s">
        <v>92</v>
      </c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</row>
    <row r="164" spans="1:22">
      <c r="A164" s="94" t="s">
        <v>89</v>
      </c>
      <c r="B164" s="95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6"/>
    </row>
    <row r="165" spans="1:22" ht="31.5">
      <c r="A165" s="80" t="s">
        <v>90</v>
      </c>
      <c r="B165" s="81"/>
      <c r="C165" s="81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97" t="s">
        <v>105</v>
      </c>
      <c r="S165" s="98"/>
      <c r="T165" s="97" t="s">
        <v>106</v>
      </c>
      <c r="U165" s="99"/>
      <c r="V165" s="82" t="s">
        <v>107</v>
      </c>
    </row>
    <row r="166" spans="1:22">
      <c r="A166" s="83" t="s">
        <v>83</v>
      </c>
      <c r="B166" s="100" t="s">
        <v>108</v>
      </c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2">
        <f>M30</f>
        <v>2</v>
      </c>
      <c r="S166" s="102"/>
      <c r="T166" s="103">
        <f>V160</f>
        <v>0</v>
      </c>
      <c r="U166" s="104"/>
      <c r="V166" s="29">
        <f>T166*R166</f>
        <v>0</v>
      </c>
    </row>
    <row r="167" spans="1:22">
      <c r="A167" s="83" t="s">
        <v>4</v>
      </c>
      <c r="B167" s="89" t="s">
        <v>154</v>
      </c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1"/>
      <c r="V167" s="29">
        <f>V166*Q23</f>
        <v>0</v>
      </c>
    </row>
    <row r="168" spans="1:22">
      <c r="A168" s="60"/>
      <c r="B168" s="61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3"/>
    </row>
    <row r="170" spans="1:22" ht="49.5" customHeight="1">
      <c r="A170" s="92" t="s">
        <v>142</v>
      </c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</row>
    <row r="172" spans="1:22">
      <c r="A172" s="59" t="s">
        <v>109</v>
      </c>
    </row>
  </sheetData>
  <mergeCells count="193">
    <mergeCell ref="A10:N10"/>
    <mergeCell ref="O10:V10"/>
    <mergeCell ref="A11:V11"/>
    <mergeCell ref="A13:V13"/>
    <mergeCell ref="B15:P15"/>
    <mergeCell ref="Q15:V15"/>
    <mergeCell ref="A1:V1"/>
    <mergeCell ref="A2:V2"/>
    <mergeCell ref="A4:V4"/>
    <mergeCell ref="A6:V6"/>
    <mergeCell ref="A8:V8"/>
    <mergeCell ref="A9:V9"/>
    <mergeCell ref="B19:P19"/>
    <mergeCell ref="Q19:V19"/>
    <mergeCell ref="B20:P20"/>
    <mergeCell ref="Q20:V20"/>
    <mergeCell ref="B21:P21"/>
    <mergeCell ref="Q21:V21"/>
    <mergeCell ref="B16:P16"/>
    <mergeCell ref="Q16:V16"/>
    <mergeCell ref="B17:P17"/>
    <mergeCell ref="Q17:V17"/>
    <mergeCell ref="B18:P18"/>
    <mergeCell ref="Q18:V18"/>
    <mergeCell ref="A27:V27"/>
    <mergeCell ref="A29:F29"/>
    <mergeCell ref="G29:L29"/>
    <mergeCell ref="M29:V29"/>
    <mergeCell ref="A30:F30"/>
    <mergeCell ref="G30:L30"/>
    <mergeCell ref="M30:V30"/>
    <mergeCell ref="B22:P22"/>
    <mergeCell ref="Q22:V22"/>
    <mergeCell ref="B23:P23"/>
    <mergeCell ref="Q23:V23"/>
    <mergeCell ref="A24:V24"/>
    <mergeCell ref="A25:V25"/>
    <mergeCell ref="B40:P40"/>
    <mergeCell ref="Q40:V40"/>
    <mergeCell ref="B41:P41"/>
    <mergeCell ref="Q41:V41"/>
    <mergeCell ref="B42:P42"/>
    <mergeCell ref="Q42:V42"/>
    <mergeCell ref="A34:V34"/>
    <mergeCell ref="A35:V35"/>
    <mergeCell ref="A37:V37"/>
    <mergeCell ref="B38:P38"/>
    <mergeCell ref="Q38:V38"/>
    <mergeCell ref="B39:P39"/>
    <mergeCell ref="Q39:V39"/>
    <mergeCell ref="B49:P49"/>
    <mergeCell ref="Q49:U49"/>
    <mergeCell ref="B50:P50"/>
    <mergeCell ref="Q50:U50"/>
    <mergeCell ref="B51:P51"/>
    <mergeCell ref="Q51:U51"/>
    <mergeCell ref="B43:P43"/>
    <mergeCell ref="Q43:V43"/>
    <mergeCell ref="B44:P44"/>
    <mergeCell ref="Q44:V44"/>
    <mergeCell ref="B45:V45"/>
    <mergeCell ref="A47:V47"/>
    <mergeCell ref="A58:V58"/>
    <mergeCell ref="B60:U60"/>
    <mergeCell ref="B61:O61"/>
    <mergeCell ref="B62:U62"/>
    <mergeCell ref="B63:O63"/>
    <mergeCell ref="B64:O64"/>
    <mergeCell ref="B52:P52"/>
    <mergeCell ref="Q52:U52"/>
    <mergeCell ref="B53:U53"/>
    <mergeCell ref="B54:P54"/>
    <mergeCell ref="Q54:U54"/>
    <mergeCell ref="B55:U55"/>
    <mergeCell ref="B74:U74"/>
    <mergeCell ref="B75:U75"/>
    <mergeCell ref="B76:U76"/>
    <mergeCell ref="A77:U77"/>
    <mergeCell ref="A80:V80"/>
    <mergeCell ref="A82:V82"/>
    <mergeCell ref="B65:U65"/>
    <mergeCell ref="A66:U66"/>
    <mergeCell ref="A69:V69"/>
    <mergeCell ref="B71:U71"/>
    <mergeCell ref="B72:U72"/>
    <mergeCell ref="B73:U73"/>
    <mergeCell ref="B86:P86"/>
    <mergeCell ref="Q86:U86"/>
    <mergeCell ref="B87:P87"/>
    <mergeCell ref="Q87:U87"/>
    <mergeCell ref="B88:P88"/>
    <mergeCell ref="Q88:U88"/>
    <mergeCell ref="B83:P83"/>
    <mergeCell ref="Q83:U83"/>
    <mergeCell ref="B84:P84"/>
    <mergeCell ref="Q84:U84"/>
    <mergeCell ref="B85:P85"/>
    <mergeCell ref="Q85:U85"/>
    <mergeCell ref="A92:P92"/>
    <mergeCell ref="Q92:U92"/>
    <mergeCell ref="A94:V94"/>
    <mergeCell ref="B95:U95"/>
    <mergeCell ref="B96:P96"/>
    <mergeCell ref="Q96:U96"/>
    <mergeCell ref="B89:P89"/>
    <mergeCell ref="Q89:U89"/>
    <mergeCell ref="B90:P90"/>
    <mergeCell ref="Q90:U90"/>
    <mergeCell ref="B91:P91"/>
    <mergeCell ref="Q91:U91"/>
    <mergeCell ref="A102:V102"/>
    <mergeCell ref="B103:U103"/>
    <mergeCell ref="B104:P104"/>
    <mergeCell ref="Q104:U104"/>
    <mergeCell ref="B105:U105"/>
    <mergeCell ref="A106:U106"/>
    <mergeCell ref="B97:P97"/>
    <mergeCell ref="Q97:U97"/>
    <mergeCell ref="B98:P98"/>
    <mergeCell ref="Q98:U98"/>
    <mergeCell ref="B99:U99"/>
    <mergeCell ref="A100:U100"/>
    <mergeCell ref="B113:P113"/>
    <mergeCell ref="Q113:U113"/>
    <mergeCell ref="B114:U114"/>
    <mergeCell ref="B115:U115"/>
    <mergeCell ref="A116:U116"/>
    <mergeCell ref="A118:V118"/>
    <mergeCell ref="A108:V108"/>
    <mergeCell ref="B109:U109"/>
    <mergeCell ref="B110:P110"/>
    <mergeCell ref="Q110:U110"/>
    <mergeCell ref="B111:U111"/>
    <mergeCell ref="B112:U112"/>
    <mergeCell ref="B123:P123"/>
    <mergeCell ref="Q123:U123"/>
    <mergeCell ref="B124:P124"/>
    <mergeCell ref="Q124:U124"/>
    <mergeCell ref="B125:U125"/>
    <mergeCell ref="B126:U126"/>
    <mergeCell ref="B119:U119"/>
    <mergeCell ref="B120:P120"/>
    <mergeCell ref="Q120:U120"/>
    <mergeCell ref="B121:P121"/>
    <mergeCell ref="Q121:U121"/>
    <mergeCell ref="B122:P122"/>
    <mergeCell ref="Q122:U122"/>
    <mergeCell ref="B134:U134"/>
    <mergeCell ref="B135:U135"/>
    <mergeCell ref="B136:U136"/>
    <mergeCell ref="A137:U137"/>
    <mergeCell ref="A141:V141"/>
    <mergeCell ref="B142:P142"/>
    <mergeCell ref="Q142:U142"/>
    <mergeCell ref="A127:U127"/>
    <mergeCell ref="A129:V129"/>
    <mergeCell ref="B130:U130"/>
    <mergeCell ref="B131:U131"/>
    <mergeCell ref="B132:U132"/>
    <mergeCell ref="B133:U133"/>
    <mergeCell ref="B146:P146"/>
    <mergeCell ref="Q146:U146"/>
    <mergeCell ref="B147:P147"/>
    <mergeCell ref="Q147:U147"/>
    <mergeCell ref="B148:P148"/>
    <mergeCell ref="Q148:U148"/>
    <mergeCell ref="B143:P143"/>
    <mergeCell ref="Q143:U143"/>
    <mergeCell ref="B144:P144"/>
    <mergeCell ref="Q144:U144"/>
    <mergeCell ref="B145:P145"/>
    <mergeCell ref="Q145:U145"/>
    <mergeCell ref="B155:U155"/>
    <mergeCell ref="B156:U156"/>
    <mergeCell ref="B157:U157"/>
    <mergeCell ref="A158:U158"/>
    <mergeCell ref="B159:U159"/>
    <mergeCell ref="A160:U160"/>
    <mergeCell ref="B149:P149"/>
    <mergeCell ref="Q149:U149"/>
    <mergeCell ref="A150:U150"/>
    <mergeCell ref="A152:V152"/>
    <mergeCell ref="A153:U153"/>
    <mergeCell ref="B154:U154"/>
    <mergeCell ref="B167:U167"/>
    <mergeCell ref="A170:V170"/>
    <mergeCell ref="A163:V163"/>
    <mergeCell ref="A164:V164"/>
    <mergeCell ref="R165:S165"/>
    <mergeCell ref="T165:U165"/>
    <mergeCell ref="B166:Q166"/>
    <mergeCell ref="R166:S166"/>
    <mergeCell ref="T166:U166"/>
  </mergeCells>
  <printOptions horizontalCentered="1"/>
  <pageMargins left="0.51181102362204722" right="0.51181102362204722" top="0.39370078740157483" bottom="0.39370078740157483" header="0.31496062992125984" footer="0.31496062992125984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172"/>
  <sheetViews>
    <sheetView topLeftCell="A169" workbookViewId="0">
      <selection activeCell="S64" sqref="S64"/>
    </sheetView>
  </sheetViews>
  <sheetFormatPr defaultRowHeight="15.75"/>
  <cols>
    <col min="1" max="1" width="19.28515625" style="1" customWidth="1"/>
    <col min="2" max="3" width="3.28515625" style="1" customWidth="1"/>
    <col min="4" max="4" width="3.5703125" style="1" customWidth="1"/>
    <col min="5" max="5" width="2.85546875" style="1" customWidth="1"/>
    <col min="6" max="6" width="3.28515625" style="1" customWidth="1"/>
    <col min="7" max="7" width="6.85546875" style="1" customWidth="1"/>
    <col min="8" max="8" width="3" style="1" customWidth="1"/>
    <col min="9" max="9" width="2.140625" style="1" customWidth="1"/>
    <col min="10" max="10" width="2.28515625" style="1" customWidth="1"/>
    <col min="11" max="11" width="2.140625" style="1" customWidth="1"/>
    <col min="12" max="12" width="4.7109375" style="1" customWidth="1"/>
    <col min="13" max="13" width="3.140625" style="1" customWidth="1"/>
    <col min="14" max="14" width="2.7109375" style="1" customWidth="1"/>
    <col min="15" max="15" width="9.85546875" style="1" customWidth="1"/>
    <col min="16" max="18" width="9.140625" style="1"/>
    <col min="19" max="21" width="9.140625" style="1" customWidth="1"/>
    <col min="22" max="22" width="18.140625" style="1" customWidth="1"/>
    <col min="23" max="16384" width="9.140625" style="1"/>
  </cols>
  <sheetData>
    <row r="1" spans="1:24">
      <c r="A1" s="232" t="s">
        <v>134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</row>
    <row r="2" spans="1:24">
      <c r="A2" s="232" t="s">
        <v>135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</row>
    <row r="3" spans="1:24">
      <c r="A3" s="2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4">
      <c r="A4" s="235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</row>
    <row r="5" spans="1:24" s="14" customForma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</row>
    <row r="6" spans="1:24" ht="15.75" customHeight="1">
      <c r="A6" s="201" t="s">
        <v>160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</row>
    <row r="7" spans="1:24" ht="15.75" customHeight="1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X7" s="77"/>
    </row>
    <row r="8" spans="1:24">
      <c r="A8" s="237" t="s">
        <v>137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</row>
    <row r="9" spans="1:24">
      <c r="A9" s="238" t="s">
        <v>133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40"/>
    </row>
    <row r="10" spans="1:24">
      <c r="A10" s="222" t="s">
        <v>131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4" t="s">
        <v>136</v>
      </c>
      <c r="P10" s="223"/>
      <c r="Q10" s="223"/>
      <c r="R10" s="223"/>
      <c r="S10" s="223"/>
      <c r="T10" s="223"/>
      <c r="U10" s="223"/>
      <c r="V10" s="225"/>
    </row>
    <row r="11" spans="1:24" ht="30" customHeight="1">
      <c r="A11" s="226" t="s">
        <v>132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8"/>
    </row>
    <row r="13" spans="1:24">
      <c r="A13" s="177" t="s">
        <v>111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</row>
    <row r="14" spans="1:2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4">
      <c r="A15" s="22" t="s">
        <v>0</v>
      </c>
      <c r="B15" s="133" t="s">
        <v>1</v>
      </c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5"/>
      <c r="Q15" s="229"/>
      <c r="R15" s="230"/>
      <c r="S15" s="230"/>
      <c r="T15" s="230"/>
      <c r="U15" s="230"/>
      <c r="V15" s="231"/>
    </row>
    <row r="16" spans="1:24">
      <c r="A16" s="22" t="s">
        <v>2</v>
      </c>
      <c r="B16" s="133" t="s">
        <v>3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5"/>
      <c r="Q16" s="221"/>
      <c r="R16" s="215"/>
      <c r="S16" s="215"/>
      <c r="T16" s="215"/>
      <c r="U16" s="215"/>
      <c r="V16" s="216"/>
    </row>
    <row r="17" spans="1:24">
      <c r="A17" s="22" t="s">
        <v>144</v>
      </c>
      <c r="B17" s="133" t="s">
        <v>5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5"/>
      <c r="Q17" s="221" t="s">
        <v>112</v>
      </c>
      <c r="R17" s="215"/>
      <c r="S17" s="215"/>
      <c r="T17" s="215"/>
      <c r="U17" s="215"/>
      <c r="V17" s="216"/>
    </row>
    <row r="18" spans="1:24" ht="15.75" customHeight="1">
      <c r="A18" s="22" t="s">
        <v>61</v>
      </c>
      <c r="B18" s="133" t="s">
        <v>113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5"/>
      <c r="Q18" s="221" t="s">
        <v>161</v>
      </c>
      <c r="R18" s="215"/>
      <c r="S18" s="215"/>
      <c r="T18" s="215"/>
      <c r="U18" s="215"/>
      <c r="V18" s="216"/>
    </row>
    <row r="19" spans="1:24" ht="15.75" customHeight="1">
      <c r="A19" s="22" t="s">
        <v>62</v>
      </c>
      <c r="B19" s="133" t="s">
        <v>114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5"/>
      <c r="Q19" s="214">
        <v>45286</v>
      </c>
      <c r="R19" s="215"/>
      <c r="S19" s="215"/>
      <c r="T19" s="215"/>
      <c r="U19" s="215"/>
      <c r="V19" s="216"/>
    </row>
    <row r="20" spans="1:24" ht="15.75" customHeight="1">
      <c r="A20" s="22" t="s">
        <v>79</v>
      </c>
      <c r="B20" s="133" t="s">
        <v>115</v>
      </c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5"/>
      <c r="Q20" s="221" t="s">
        <v>162</v>
      </c>
      <c r="R20" s="215"/>
      <c r="S20" s="215"/>
      <c r="T20" s="215"/>
      <c r="U20" s="215"/>
      <c r="V20" s="216"/>
    </row>
    <row r="21" spans="1:24">
      <c r="A21" s="22" t="s">
        <v>80</v>
      </c>
      <c r="B21" s="133" t="s">
        <v>116</v>
      </c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5"/>
      <c r="Q21" s="221" t="s">
        <v>163</v>
      </c>
      <c r="R21" s="215"/>
      <c r="S21" s="215"/>
      <c r="T21" s="215"/>
      <c r="U21" s="215"/>
      <c r="V21" s="216"/>
    </row>
    <row r="22" spans="1:24">
      <c r="A22" s="22" t="s">
        <v>124</v>
      </c>
      <c r="B22" s="133" t="s">
        <v>117</v>
      </c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5"/>
      <c r="Q22" s="214">
        <v>45281</v>
      </c>
      <c r="R22" s="215"/>
      <c r="S22" s="215"/>
      <c r="T22" s="215"/>
      <c r="U22" s="215"/>
      <c r="V22" s="216"/>
    </row>
    <row r="23" spans="1:24">
      <c r="A23" s="22" t="s">
        <v>6</v>
      </c>
      <c r="B23" s="133" t="s">
        <v>7</v>
      </c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5"/>
      <c r="Q23" s="217">
        <v>12</v>
      </c>
      <c r="R23" s="218"/>
      <c r="S23" s="218"/>
      <c r="T23" s="218"/>
      <c r="U23" s="218"/>
      <c r="V23" s="219"/>
    </row>
    <row r="24" spans="1:24">
      <c r="A24" s="220" t="s">
        <v>172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</row>
    <row r="25" spans="1:24">
      <c r="A25" s="220" t="s">
        <v>145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X25" s="75"/>
    </row>
    <row r="26" spans="1:24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X26" s="75"/>
    </row>
    <row r="27" spans="1:24">
      <c r="A27" s="201" t="s">
        <v>8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</row>
    <row r="28" spans="1:2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4">
      <c r="A29" s="94" t="s">
        <v>9</v>
      </c>
      <c r="B29" s="95"/>
      <c r="C29" s="95"/>
      <c r="D29" s="95"/>
      <c r="E29" s="95"/>
      <c r="F29" s="96"/>
      <c r="G29" s="94" t="s">
        <v>10</v>
      </c>
      <c r="H29" s="95"/>
      <c r="I29" s="95"/>
      <c r="J29" s="95"/>
      <c r="K29" s="95"/>
      <c r="L29" s="96"/>
      <c r="M29" s="94" t="s">
        <v>11</v>
      </c>
      <c r="N29" s="95"/>
      <c r="O29" s="95"/>
      <c r="P29" s="95"/>
      <c r="Q29" s="95"/>
      <c r="R29" s="95"/>
      <c r="S29" s="95"/>
      <c r="T29" s="95"/>
      <c r="U29" s="95"/>
      <c r="V29" s="96"/>
    </row>
    <row r="30" spans="1:24" s="18" customFormat="1" ht="42" customHeight="1">
      <c r="A30" s="208" t="s">
        <v>138</v>
      </c>
      <c r="B30" s="209"/>
      <c r="C30" s="209"/>
      <c r="D30" s="209"/>
      <c r="E30" s="209"/>
      <c r="F30" s="210"/>
      <c r="G30" s="211" t="s">
        <v>110</v>
      </c>
      <c r="H30" s="212"/>
      <c r="I30" s="212"/>
      <c r="J30" s="212"/>
      <c r="K30" s="212"/>
      <c r="L30" s="213"/>
      <c r="M30" s="211">
        <v>2</v>
      </c>
      <c r="N30" s="212"/>
      <c r="O30" s="212"/>
      <c r="P30" s="212"/>
      <c r="Q30" s="212"/>
      <c r="R30" s="212"/>
      <c r="S30" s="212"/>
      <c r="T30" s="212"/>
      <c r="U30" s="212"/>
      <c r="V30" s="213"/>
    </row>
    <row r="31" spans="1:24">
      <c r="A31" s="1" t="s">
        <v>168</v>
      </c>
    </row>
    <row r="34" spans="1:22">
      <c r="A34" s="177" t="s">
        <v>12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</row>
    <row r="35" spans="1:22">
      <c r="A35" s="177" t="s">
        <v>13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</row>
    <row r="37" spans="1:22">
      <c r="A37" s="136" t="s">
        <v>14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8"/>
    </row>
    <row r="38" spans="1:22">
      <c r="A38" s="22">
        <v>1</v>
      </c>
      <c r="B38" s="105" t="s">
        <v>15</v>
      </c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7"/>
      <c r="Q38" s="205" t="str">
        <f>A6</f>
        <v>SERVIÇOS DE SERVENTE DE LIMPEZA (CBO 5143)</v>
      </c>
      <c r="R38" s="206"/>
      <c r="S38" s="206"/>
      <c r="T38" s="206"/>
      <c r="U38" s="206"/>
      <c r="V38" s="207"/>
    </row>
    <row r="39" spans="1:22">
      <c r="A39" s="22">
        <v>2</v>
      </c>
      <c r="B39" s="105" t="s">
        <v>119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7"/>
      <c r="Q39" s="202">
        <v>0</v>
      </c>
      <c r="R39" s="203"/>
      <c r="S39" s="203"/>
      <c r="T39" s="203"/>
      <c r="U39" s="203"/>
      <c r="V39" s="204"/>
    </row>
    <row r="40" spans="1:22">
      <c r="A40" s="22">
        <v>3</v>
      </c>
      <c r="B40" s="105" t="s">
        <v>127</v>
      </c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7"/>
      <c r="Q40" s="202">
        <v>0</v>
      </c>
      <c r="R40" s="203"/>
      <c r="S40" s="203"/>
      <c r="T40" s="203"/>
      <c r="U40" s="203"/>
      <c r="V40" s="204"/>
    </row>
    <row r="41" spans="1:22">
      <c r="A41" s="22" t="s">
        <v>125</v>
      </c>
      <c r="B41" s="105" t="s">
        <v>151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7"/>
      <c r="Q41" s="202">
        <v>0</v>
      </c>
      <c r="R41" s="203"/>
      <c r="S41" s="203"/>
      <c r="T41" s="203"/>
      <c r="U41" s="203"/>
      <c r="V41" s="204"/>
    </row>
    <row r="42" spans="1:22">
      <c r="A42" s="22" t="s">
        <v>126</v>
      </c>
      <c r="B42" s="105" t="s">
        <v>152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7"/>
      <c r="Q42" s="202">
        <v>0</v>
      </c>
      <c r="R42" s="203"/>
      <c r="S42" s="203"/>
      <c r="T42" s="203"/>
      <c r="U42" s="203"/>
      <c r="V42" s="204"/>
    </row>
    <row r="43" spans="1:22">
      <c r="A43" s="22">
        <v>4</v>
      </c>
      <c r="B43" s="105" t="s">
        <v>16</v>
      </c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7"/>
      <c r="Q43" s="193" t="s">
        <v>164</v>
      </c>
      <c r="R43" s="194"/>
      <c r="S43" s="194"/>
      <c r="T43" s="194"/>
      <c r="U43" s="194"/>
      <c r="V43" s="195"/>
    </row>
    <row r="44" spans="1:22">
      <c r="A44" s="22">
        <v>5</v>
      </c>
      <c r="B44" s="105" t="s">
        <v>17</v>
      </c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7"/>
      <c r="Q44" s="196" t="s">
        <v>118</v>
      </c>
      <c r="R44" s="197"/>
      <c r="S44" s="197"/>
      <c r="T44" s="197"/>
      <c r="U44" s="197"/>
      <c r="V44" s="198"/>
    </row>
    <row r="45" spans="1:22" ht="15.75" customHeight="1">
      <c r="A45" s="3"/>
      <c r="B45" s="199" t="s">
        <v>153</v>
      </c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</row>
    <row r="47" spans="1:22">
      <c r="A47" s="201" t="s">
        <v>18</v>
      </c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</row>
    <row r="48" spans="1:2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</row>
    <row r="49" spans="1:24">
      <c r="A49" s="31">
        <v>1</v>
      </c>
      <c r="B49" s="94" t="s">
        <v>19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6"/>
      <c r="Q49" s="136" t="s">
        <v>20</v>
      </c>
      <c r="R49" s="165"/>
      <c r="S49" s="165"/>
      <c r="T49" s="165"/>
      <c r="U49" s="166"/>
      <c r="V49" s="31" t="s">
        <v>21</v>
      </c>
    </row>
    <row r="50" spans="1:24" ht="15.75" customHeight="1">
      <c r="A50" s="22" t="s">
        <v>0</v>
      </c>
      <c r="B50" s="133" t="s">
        <v>146</v>
      </c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5"/>
      <c r="Q50" s="192"/>
      <c r="R50" s="161"/>
      <c r="S50" s="161"/>
      <c r="T50" s="161"/>
      <c r="U50" s="163"/>
      <c r="V50" s="40">
        <f>Q40/44*44</f>
        <v>0</v>
      </c>
    </row>
    <row r="51" spans="1:24">
      <c r="A51" s="16" t="s">
        <v>2</v>
      </c>
      <c r="B51" s="181" t="s">
        <v>139</v>
      </c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3">
        <v>40</v>
      </c>
      <c r="R51" s="184"/>
      <c r="S51" s="184"/>
      <c r="T51" s="184"/>
      <c r="U51" s="185"/>
      <c r="V51" s="40">
        <f>Q39*Q51%</f>
        <v>0</v>
      </c>
    </row>
    <row r="52" spans="1:24">
      <c r="A52" s="16" t="s">
        <v>4</v>
      </c>
      <c r="B52" s="181" t="s">
        <v>158</v>
      </c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3">
        <v>20</v>
      </c>
      <c r="R52" s="184"/>
      <c r="S52" s="184"/>
      <c r="T52" s="184"/>
      <c r="U52" s="185"/>
      <c r="V52" s="52">
        <f>(V50/220*180)*Q52%</f>
        <v>0</v>
      </c>
    </row>
    <row r="53" spans="1:24">
      <c r="A53" s="34"/>
      <c r="B53" s="100" t="s">
        <v>27</v>
      </c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36">
        <f>V50+V51+V52</f>
        <v>0</v>
      </c>
    </row>
    <row r="54" spans="1:24">
      <c r="A54" s="16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5"/>
      <c r="Q54" s="187"/>
      <c r="R54" s="188"/>
      <c r="S54" s="188"/>
      <c r="T54" s="188"/>
      <c r="U54" s="189"/>
      <c r="V54" s="17"/>
    </row>
    <row r="55" spans="1:24">
      <c r="A55" s="35"/>
      <c r="B55" s="190" t="s">
        <v>91</v>
      </c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36">
        <f>V53+V54</f>
        <v>0</v>
      </c>
    </row>
    <row r="56" spans="1:24">
      <c r="A56" s="2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5"/>
    </row>
    <row r="57" spans="1:24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7"/>
    </row>
    <row r="58" spans="1:24">
      <c r="A58" s="177" t="s">
        <v>28</v>
      </c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</row>
    <row r="60" spans="1:24">
      <c r="A60" s="31">
        <v>2</v>
      </c>
      <c r="B60" s="94" t="s">
        <v>29</v>
      </c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6"/>
      <c r="V60" s="31" t="s">
        <v>21</v>
      </c>
    </row>
    <row r="61" spans="1:24" s="11" customFormat="1" ht="18" customHeight="1">
      <c r="A61" s="13" t="s">
        <v>109</v>
      </c>
      <c r="B61" s="105" t="s">
        <v>109</v>
      </c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48" t="s">
        <v>109</v>
      </c>
      <c r="Q61" s="49" t="s">
        <v>109</v>
      </c>
      <c r="R61" s="48" t="s">
        <v>109</v>
      </c>
      <c r="S61" s="49" t="s">
        <v>109</v>
      </c>
      <c r="T61" s="46"/>
      <c r="U61" s="47"/>
      <c r="V61" s="50" t="s">
        <v>109</v>
      </c>
    </row>
    <row r="62" spans="1:24" s="11" customFormat="1">
      <c r="A62" s="13" t="s">
        <v>109</v>
      </c>
      <c r="B62" s="105" t="s">
        <v>109</v>
      </c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59"/>
      <c r="V62" s="51" t="s">
        <v>109</v>
      </c>
    </row>
    <row r="63" spans="1:24" ht="15.75" customHeight="1">
      <c r="A63" s="13" t="s">
        <v>0</v>
      </c>
      <c r="B63" s="105" t="s">
        <v>166</v>
      </c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48" t="s">
        <v>122</v>
      </c>
      <c r="Q63" s="49">
        <v>22</v>
      </c>
      <c r="R63" s="48" t="s">
        <v>121</v>
      </c>
      <c r="S63" s="49">
        <v>0</v>
      </c>
      <c r="T63" s="46"/>
      <c r="U63" s="47"/>
      <c r="V63" s="52">
        <f>Q63*S63</f>
        <v>0</v>
      </c>
      <c r="X63" s="1" t="s">
        <v>109</v>
      </c>
    </row>
    <row r="64" spans="1:24" s="4" customFormat="1" ht="15.75" customHeight="1">
      <c r="A64" s="20" t="s">
        <v>109</v>
      </c>
      <c r="B64" s="105" t="s">
        <v>109</v>
      </c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48" t="s">
        <v>109</v>
      </c>
      <c r="Q64" s="49" t="s">
        <v>109</v>
      </c>
      <c r="R64" s="48" t="s">
        <v>109</v>
      </c>
      <c r="S64" s="49">
        <v>0</v>
      </c>
      <c r="T64" s="46"/>
      <c r="U64" s="47"/>
      <c r="V64" s="41" t="s">
        <v>109</v>
      </c>
      <c r="X64" s="88" t="s">
        <v>109</v>
      </c>
    </row>
    <row r="65" spans="1:24">
      <c r="A65" s="13" t="s">
        <v>109</v>
      </c>
      <c r="B65" s="105" t="s">
        <v>109</v>
      </c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7"/>
      <c r="V65" s="53" t="s">
        <v>109</v>
      </c>
      <c r="X65" s="1" t="s">
        <v>109</v>
      </c>
    </row>
    <row r="66" spans="1:24">
      <c r="A66" s="114" t="s">
        <v>31</v>
      </c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6"/>
      <c r="V66" s="54">
        <f>SUM(V61:V65)</f>
        <v>0</v>
      </c>
      <c r="X66" s="1" t="s">
        <v>109</v>
      </c>
    </row>
    <row r="67" spans="1:24" s="14" customForma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3"/>
    </row>
    <row r="68" spans="1:24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4">
      <c r="A69" s="178" t="s">
        <v>32</v>
      </c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</row>
    <row r="70" spans="1:24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4">
      <c r="A71" s="55">
        <v>3</v>
      </c>
      <c r="B71" s="114" t="s">
        <v>33</v>
      </c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6"/>
      <c r="V71" s="55" t="s">
        <v>21</v>
      </c>
    </row>
    <row r="72" spans="1:24" s="10" customFormat="1">
      <c r="A72" s="20" t="s">
        <v>147</v>
      </c>
      <c r="B72" s="152" t="s">
        <v>123</v>
      </c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80"/>
      <c r="V72" s="41">
        <v>0</v>
      </c>
    </row>
    <row r="73" spans="1:24" s="10" customFormat="1">
      <c r="A73" s="20" t="s">
        <v>148</v>
      </c>
      <c r="B73" s="152" t="s">
        <v>143</v>
      </c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80"/>
      <c r="V73" s="41">
        <v>0</v>
      </c>
    </row>
    <row r="74" spans="1:24" s="10" customFormat="1" ht="15.75" customHeight="1">
      <c r="A74" s="19" t="s">
        <v>109</v>
      </c>
      <c r="B74" s="170" t="s">
        <v>149</v>
      </c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2"/>
      <c r="V74" s="42"/>
    </row>
    <row r="75" spans="1:24" s="10" customFormat="1">
      <c r="A75" s="19"/>
      <c r="B75" s="170" t="s">
        <v>150</v>
      </c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2"/>
      <c r="V75" s="41"/>
    </row>
    <row r="76" spans="1:24" s="10" customFormat="1">
      <c r="A76" s="19" t="s">
        <v>109</v>
      </c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171"/>
      <c r="S76" s="171"/>
      <c r="T76" s="171"/>
      <c r="U76" s="172"/>
      <c r="V76" s="42"/>
    </row>
    <row r="77" spans="1:24">
      <c r="A77" s="94" t="s">
        <v>34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6"/>
      <c r="V77" s="36">
        <f>SUM(V72:V76)</f>
        <v>0</v>
      </c>
    </row>
    <row r="78" spans="1:24" s="14" customFormat="1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3"/>
    </row>
    <row r="80" spans="1:24">
      <c r="A80" s="177" t="s">
        <v>35</v>
      </c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</row>
    <row r="82" spans="1:22">
      <c r="A82" s="150" t="s">
        <v>36</v>
      </c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</row>
    <row r="83" spans="1:22">
      <c r="A83" s="31" t="s">
        <v>37</v>
      </c>
      <c r="B83" s="136" t="s">
        <v>38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8"/>
      <c r="Q83" s="136" t="s">
        <v>20</v>
      </c>
      <c r="R83" s="165"/>
      <c r="S83" s="165"/>
      <c r="T83" s="165"/>
      <c r="U83" s="166"/>
      <c r="V83" s="37" t="s">
        <v>21</v>
      </c>
    </row>
    <row r="84" spans="1:22">
      <c r="A84" s="22" t="s">
        <v>0</v>
      </c>
      <c r="B84" s="133" t="s">
        <v>39</v>
      </c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5"/>
      <c r="Q84" s="167">
        <v>0.2</v>
      </c>
      <c r="R84" s="168"/>
      <c r="S84" s="168"/>
      <c r="T84" s="168"/>
      <c r="U84" s="169"/>
      <c r="V84" s="40">
        <f>Q84*V55</f>
        <v>0</v>
      </c>
    </row>
    <row r="85" spans="1:22">
      <c r="A85" s="22" t="s">
        <v>2</v>
      </c>
      <c r="B85" s="133" t="s">
        <v>40</v>
      </c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5"/>
      <c r="Q85" s="176">
        <v>1.4999999999999999E-2</v>
      </c>
      <c r="R85" s="168"/>
      <c r="S85" s="168"/>
      <c r="T85" s="168"/>
      <c r="U85" s="169"/>
      <c r="V85" s="40">
        <f>Q85*V55</f>
        <v>0</v>
      </c>
    </row>
    <row r="86" spans="1:22">
      <c r="A86" s="22" t="s">
        <v>4</v>
      </c>
      <c r="B86" s="133" t="s">
        <v>41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5"/>
      <c r="Q86" s="167">
        <v>0.01</v>
      </c>
      <c r="R86" s="168"/>
      <c r="S86" s="168"/>
      <c r="T86" s="168"/>
      <c r="U86" s="169"/>
      <c r="V86" s="40">
        <f>Q86*V55</f>
        <v>0</v>
      </c>
    </row>
    <row r="87" spans="1:22">
      <c r="A87" s="8" t="s">
        <v>22</v>
      </c>
      <c r="B87" s="133" t="s">
        <v>42</v>
      </c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5"/>
      <c r="Q87" s="176">
        <v>2E-3</v>
      </c>
      <c r="R87" s="168"/>
      <c r="S87" s="168"/>
      <c r="T87" s="168"/>
      <c r="U87" s="169"/>
      <c r="V87" s="40">
        <f>Q87*V55</f>
        <v>0</v>
      </c>
    </row>
    <row r="88" spans="1:22">
      <c r="A88" s="8" t="s">
        <v>23</v>
      </c>
      <c r="B88" s="133" t="s">
        <v>43</v>
      </c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5"/>
      <c r="Q88" s="176">
        <v>2.5000000000000001E-2</v>
      </c>
      <c r="R88" s="168"/>
      <c r="S88" s="168"/>
      <c r="T88" s="168"/>
      <c r="U88" s="169"/>
      <c r="V88" s="40">
        <f>Q88*V55</f>
        <v>0</v>
      </c>
    </row>
    <row r="89" spans="1:22">
      <c r="A89" s="22" t="s">
        <v>24</v>
      </c>
      <c r="B89" s="133" t="s">
        <v>44</v>
      </c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5"/>
      <c r="Q89" s="167">
        <v>0.08</v>
      </c>
      <c r="R89" s="168"/>
      <c r="S89" s="168"/>
      <c r="T89" s="168"/>
      <c r="U89" s="169"/>
      <c r="V89" s="40">
        <f>Q89*V55</f>
        <v>0</v>
      </c>
    </row>
    <row r="90" spans="1:22" s="10" customFormat="1" ht="102.75" customHeight="1">
      <c r="A90" s="19" t="s">
        <v>25</v>
      </c>
      <c r="B90" s="170" t="s">
        <v>120</v>
      </c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2"/>
      <c r="Q90" s="173">
        <v>0.03</v>
      </c>
      <c r="R90" s="174"/>
      <c r="S90" s="174"/>
      <c r="T90" s="174"/>
      <c r="U90" s="175"/>
      <c r="V90" s="43">
        <f>Q90*V55</f>
        <v>0</v>
      </c>
    </row>
    <row r="91" spans="1:22">
      <c r="A91" s="9" t="s">
        <v>26</v>
      </c>
      <c r="B91" s="133" t="s">
        <v>45</v>
      </c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5"/>
      <c r="Q91" s="176">
        <v>6.0000000000000001E-3</v>
      </c>
      <c r="R91" s="168"/>
      <c r="S91" s="168"/>
      <c r="T91" s="168"/>
      <c r="U91" s="169"/>
      <c r="V91" s="40">
        <f>Q91*V55</f>
        <v>0</v>
      </c>
    </row>
    <row r="92" spans="1:22">
      <c r="A92" s="94" t="s">
        <v>46</v>
      </c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6"/>
      <c r="Q92" s="164">
        <f>SUM(Q84:Q91)</f>
        <v>0.3680000000000001</v>
      </c>
      <c r="R92" s="165"/>
      <c r="S92" s="165"/>
      <c r="T92" s="165"/>
      <c r="U92" s="166"/>
      <c r="V92" s="30">
        <f>SUM(V84:V91)</f>
        <v>0</v>
      </c>
    </row>
    <row r="94" spans="1:22">
      <c r="A94" s="150" t="s">
        <v>47</v>
      </c>
      <c r="B94" s="150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0"/>
      <c r="P94" s="150"/>
      <c r="Q94" s="150"/>
      <c r="R94" s="150"/>
      <c r="S94" s="150"/>
      <c r="T94" s="150"/>
      <c r="U94" s="150"/>
      <c r="V94" s="150"/>
    </row>
    <row r="95" spans="1:22">
      <c r="A95" s="31" t="s">
        <v>48</v>
      </c>
      <c r="B95" s="94" t="s">
        <v>49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6"/>
      <c r="V95" s="31" t="s">
        <v>21</v>
      </c>
    </row>
    <row r="96" spans="1:22" s="14" customFormat="1">
      <c r="A96" s="13" t="s">
        <v>0</v>
      </c>
      <c r="B96" s="105" t="s">
        <v>94</v>
      </c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59"/>
      <c r="Q96" s="140">
        <v>8.3299999999999999E-2</v>
      </c>
      <c r="R96" s="141"/>
      <c r="S96" s="141"/>
      <c r="T96" s="141"/>
      <c r="U96" s="142"/>
      <c r="V96" s="44">
        <f>V55*Q96</f>
        <v>0</v>
      </c>
    </row>
    <row r="97" spans="1:22" s="14" customFormat="1">
      <c r="A97" s="13" t="s">
        <v>2</v>
      </c>
      <c r="B97" s="105" t="s">
        <v>95</v>
      </c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59"/>
      <c r="Q97" s="140">
        <v>2.7799999999999998E-2</v>
      </c>
      <c r="R97" s="141"/>
      <c r="S97" s="141"/>
      <c r="T97" s="141"/>
      <c r="U97" s="142"/>
      <c r="V97" s="44">
        <f>V55*Q97</f>
        <v>0</v>
      </c>
    </row>
    <row r="98" spans="1:22">
      <c r="A98" s="22"/>
      <c r="B98" s="160" t="s">
        <v>50</v>
      </c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2">
        <v>0.1111</v>
      </c>
      <c r="R98" s="161"/>
      <c r="S98" s="161"/>
      <c r="T98" s="161"/>
      <c r="U98" s="163"/>
      <c r="V98" s="45">
        <f>SUM(V96:V97)</f>
        <v>0</v>
      </c>
    </row>
    <row r="99" spans="1:22">
      <c r="A99" s="22" t="s">
        <v>4</v>
      </c>
      <c r="B99" s="133" t="s">
        <v>51</v>
      </c>
      <c r="C99" s="134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5"/>
      <c r="V99" s="45">
        <f>V98*Q92</f>
        <v>0</v>
      </c>
    </row>
    <row r="100" spans="1:22">
      <c r="A100" s="94" t="s">
        <v>46</v>
      </c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6"/>
      <c r="V100" s="39">
        <f>SUM(V98:V99)</f>
        <v>0</v>
      </c>
    </row>
    <row r="102" spans="1:22">
      <c r="A102" s="150" t="s">
        <v>52</v>
      </c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  <c r="V102" s="150"/>
    </row>
    <row r="103" spans="1:22">
      <c r="A103" s="31" t="s">
        <v>53</v>
      </c>
      <c r="B103" s="94" t="s">
        <v>54</v>
      </c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6"/>
      <c r="V103" s="31" t="s">
        <v>21</v>
      </c>
    </row>
    <row r="104" spans="1:22" ht="36.75" customHeight="1">
      <c r="A104" s="13" t="s">
        <v>0</v>
      </c>
      <c r="B104" s="105" t="s">
        <v>93</v>
      </c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57">
        <v>6.9999999999999999E-4</v>
      </c>
      <c r="R104" s="158"/>
      <c r="S104" s="158"/>
      <c r="T104" s="158"/>
      <c r="U104" s="158"/>
      <c r="V104" s="56">
        <f>V50*Q104</f>
        <v>0</v>
      </c>
    </row>
    <row r="105" spans="1:22">
      <c r="A105" s="13" t="s">
        <v>2</v>
      </c>
      <c r="B105" s="105" t="s">
        <v>56</v>
      </c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7"/>
      <c r="V105" s="44">
        <f>V104*Q92</f>
        <v>0</v>
      </c>
    </row>
    <row r="106" spans="1:22">
      <c r="A106" s="114" t="s">
        <v>46</v>
      </c>
      <c r="B106" s="115"/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6"/>
      <c r="V106" s="57">
        <f>SUM(V104:V105)</f>
        <v>0</v>
      </c>
    </row>
    <row r="107" spans="1:22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>
      <c r="A108" s="151" t="s">
        <v>57</v>
      </c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</row>
    <row r="109" spans="1:22">
      <c r="A109" s="55" t="s">
        <v>58</v>
      </c>
      <c r="B109" s="114" t="s">
        <v>59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6"/>
      <c r="V109" s="55" t="s">
        <v>21</v>
      </c>
    </row>
    <row r="110" spans="1:22" ht="81.75" customHeight="1">
      <c r="A110" s="13" t="s">
        <v>0</v>
      </c>
      <c r="B110" s="152" t="s">
        <v>96</v>
      </c>
      <c r="C110" s="153"/>
      <c r="D110" s="153"/>
      <c r="E110" s="153"/>
      <c r="F110" s="153"/>
      <c r="G110" s="153"/>
      <c r="H110" s="153"/>
      <c r="I110" s="153"/>
      <c r="J110" s="153"/>
      <c r="K110" s="153"/>
      <c r="L110" s="153"/>
      <c r="M110" s="153"/>
      <c r="N110" s="153"/>
      <c r="O110" s="153"/>
      <c r="P110" s="154"/>
      <c r="Q110" s="140">
        <v>4.1999999999999997E-3</v>
      </c>
      <c r="R110" s="109"/>
      <c r="S110" s="109"/>
      <c r="T110" s="109"/>
      <c r="U110" s="110"/>
      <c r="V110" s="56">
        <f>V50*Q110</f>
        <v>0</v>
      </c>
    </row>
    <row r="111" spans="1:22" ht="21.75" customHeight="1">
      <c r="A111" s="13" t="s">
        <v>2</v>
      </c>
      <c r="B111" s="105" t="s">
        <v>60</v>
      </c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7"/>
      <c r="V111" s="44">
        <f>V110*8%</f>
        <v>0</v>
      </c>
    </row>
    <row r="112" spans="1:22" ht="23.25" customHeight="1">
      <c r="A112" s="13" t="s">
        <v>4</v>
      </c>
      <c r="B112" s="105" t="s">
        <v>97</v>
      </c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55"/>
      <c r="R112" s="155"/>
      <c r="S112" s="155"/>
      <c r="T112" s="155"/>
      <c r="U112" s="156"/>
      <c r="V112" s="56">
        <f>0.5*0.08*V110</f>
        <v>0</v>
      </c>
    </row>
    <row r="113" spans="1:22" ht="46.5" customHeight="1">
      <c r="A113" s="13" t="s">
        <v>22</v>
      </c>
      <c r="B113" s="148" t="s">
        <v>99</v>
      </c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0">
        <v>4.0000000000000002E-4</v>
      </c>
      <c r="R113" s="141"/>
      <c r="S113" s="141"/>
      <c r="T113" s="141"/>
      <c r="U113" s="142"/>
      <c r="V113" s="56">
        <f>V50*Q113</f>
        <v>0</v>
      </c>
    </row>
    <row r="114" spans="1:22">
      <c r="A114" s="13" t="s">
        <v>23</v>
      </c>
      <c r="B114" s="105" t="s">
        <v>63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7"/>
      <c r="V114" s="44">
        <f>V113*Q92</f>
        <v>0</v>
      </c>
    </row>
    <row r="115" spans="1:22" ht="18.75" customHeight="1">
      <c r="A115" s="13" t="s">
        <v>24</v>
      </c>
      <c r="B115" s="105" t="s">
        <v>64</v>
      </c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7"/>
      <c r="V115" s="44">
        <f>0.5*0.08*V113</f>
        <v>0</v>
      </c>
    </row>
    <row r="116" spans="1:22">
      <c r="A116" s="94" t="s">
        <v>46</v>
      </c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6"/>
      <c r="V116" s="39">
        <f>V110+V111+V112+V113+V114+V115</f>
        <v>0</v>
      </c>
    </row>
    <row r="118" spans="1:22">
      <c r="A118" s="150" t="s">
        <v>65</v>
      </c>
      <c r="B118" s="150"/>
      <c r="C118" s="150"/>
      <c r="D118" s="150"/>
      <c r="E118" s="150"/>
      <c r="F118" s="150"/>
      <c r="G118" s="150"/>
      <c r="H118" s="150"/>
      <c r="I118" s="150"/>
      <c r="J118" s="150"/>
      <c r="K118" s="150"/>
      <c r="L118" s="150"/>
      <c r="M118" s="150"/>
      <c r="N118" s="150"/>
      <c r="O118" s="150"/>
      <c r="P118" s="150"/>
      <c r="Q118" s="150"/>
      <c r="R118" s="150"/>
      <c r="S118" s="150"/>
      <c r="T118" s="150"/>
      <c r="U118" s="150"/>
      <c r="V118" s="150"/>
    </row>
    <row r="119" spans="1:22">
      <c r="A119" s="5" t="s">
        <v>66</v>
      </c>
      <c r="B119" s="145" t="s">
        <v>67</v>
      </c>
      <c r="C119" s="146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7"/>
      <c r="V119" s="5" t="s">
        <v>21</v>
      </c>
    </row>
    <row r="120" spans="1:22">
      <c r="A120" s="13" t="s">
        <v>0</v>
      </c>
      <c r="B120" s="143" t="s">
        <v>68</v>
      </c>
      <c r="C120" s="144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0">
        <f>1/12</f>
        <v>8.3333333333333329E-2</v>
      </c>
      <c r="R120" s="141"/>
      <c r="S120" s="141"/>
      <c r="T120" s="141"/>
      <c r="U120" s="142"/>
      <c r="V120" s="44">
        <f>(V55/12)</f>
        <v>0</v>
      </c>
    </row>
    <row r="121" spans="1:22" ht="30" customHeight="1">
      <c r="A121" s="13" t="s">
        <v>2</v>
      </c>
      <c r="B121" s="143" t="s">
        <v>98</v>
      </c>
      <c r="C121" s="144"/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0">
        <v>1.66E-2</v>
      </c>
      <c r="R121" s="141"/>
      <c r="S121" s="141"/>
      <c r="T121" s="141"/>
      <c r="U121" s="142"/>
      <c r="V121" s="56">
        <f>V50*Q121</f>
        <v>0</v>
      </c>
    </row>
    <row r="122" spans="1:22" ht="30" customHeight="1">
      <c r="A122" s="13" t="s">
        <v>4</v>
      </c>
      <c r="B122" s="105" t="s">
        <v>100</v>
      </c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40">
        <v>2.0000000000000001E-4</v>
      </c>
      <c r="R122" s="141"/>
      <c r="S122" s="141"/>
      <c r="T122" s="141"/>
      <c r="U122" s="142"/>
      <c r="V122" s="56">
        <f>V50*Q122</f>
        <v>0</v>
      </c>
    </row>
    <row r="123" spans="1:22" ht="30" customHeight="1">
      <c r="A123" s="13" t="s">
        <v>22</v>
      </c>
      <c r="B123" s="105" t="s">
        <v>101</v>
      </c>
      <c r="C123" s="139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40">
        <v>7.3000000000000001E-3</v>
      </c>
      <c r="R123" s="141"/>
      <c r="S123" s="141"/>
      <c r="T123" s="141"/>
      <c r="U123" s="142"/>
      <c r="V123" s="56">
        <f>V50*Q123</f>
        <v>0</v>
      </c>
    </row>
    <row r="124" spans="1:22" ht="30" customHeight="1">
      <c r="A124" s="13" t="s">
        <v>23</v>
      </c>
      <c r="B124" s="143" t="s">
        <v>102</v>
      </c>
      <c r="C124" s="144"/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44"/>
      <c r="Q124" s="140">
        <v>2.9999999999999997E-4</v>
      </c>
      <c r="R124" s="141"/>
      <c r="S124" s="141"/>
      <c r="T124" s="141"/>
      <c r="U124" s="142"/>
      <c r="V124" s="56">
        <f>V50*Q124</f>
        <v>0</v>
      </c>
    </row>
    <row r="125" spans="1:22">
      <c r="A125" s="13"/>
      <c r="B125" s="114" t="s">
        <v>50</v>
      </c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6"/>
      <c r="V125" s="57">
        <f>SUM(V120:V124)</f>
        <v>0</v>
      </c>
    </row>
    <row r="126" spans="1:22">
      <c r="A126" s="13" t="s">
        <v>25</v>
      </c>
      <c r="B126" s="105" t="s">
        <v>69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7"/>
      <c r="V126" s="44">
        <f>V125*Q92</f>
        <v>0</v>
      </c>
    </row>
    <row r="127" spans="1:22">
      <c r="A127" s="114" t="s">
        <v>46</v>
      </c>
      <c r="B127" s="115"/>
      <c r="C127" s="115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  <c r="R127" s="115"/>
      <c r="S127" s="115"/>
      <c r="T127" s="115"/>
      <c r="U127" s="116"/>
      <c r="V127" s="57">
        <f>SUM(V125:V126)</f>
        <v>0</v>
      </c>
    </row>
    <row r="128" spans="1:22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>
      <c r="A129" s="117" t="s">
        <v>167</v>
      </c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</row>
    <row r="130" spans="1:22">
      <c r="A130" s="55">
        <v>4</v>
      </c>
      <c r="B130" s="114" t="s">
        <v>71</v>
      </c>
      <c r="C130" s="115"/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115"/>
      <c r="S130" s="115"/>
      <c r="T130" s="115"/>
      <c r="U130" s="116"/>
      <c r="V130" s="55" t="s">
        <v>21</v>
      </c>
    </row>
    <row r="131" spans="1:22">
      <c r="A131" s="13" t="s">
        <v>37</v>
      </c>
      <c r="B131" s="105" t="s">
        <v>38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7"/>
      <c r="V131" s="44">
        <f>V92</f>
        <v>0</v>
      </c>
    </row>
    <row r="132" spans="1:22">
      <c r="A132" s="13" t="s">
        <v>48</v>
      </c>
      <c r="B132" s="105" t="s">
        <v>49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7"/>
      <c r="V132" s="44">
        <f>V100</f>
        <v>0</v>
      </c>
    </row>
    <row r="133" spans="1:22">
      <c r="A133" s="13" t="s">
        <v>53</v>
      </c>
      <c r="B133" s="105" t="s">
        <v>55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7"/>
      <c r="V133" s="44">
        <f>V106</f>
        <v>0</v>
      </c>
    </row>
    <row r="134" spans="1:22">
      <c r="A134" s="13" t="s">
        <v>58</v>
      </c>
      <c r="B134" s="105" t="s">
        <v>72</v>
      </c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7"/>
      <c r="V134" s="44">
        <f>V116</f>
        <v>0</v>
      </c>
    </row>
    <row r="135" spans="1:22">
      <c r="A135" s="13" t="s">
        <v>66</v>
      </c>
      <c r="B135" s="105" t="s">
        <v>73</v>
      </c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7"/>
      <c r="V135" s="44">
        <f>V127</f>
        <v>0</v>
      </c>
    </row>
    <row r="136" spans="1:22">
      <c r="A136" s="22" t="s">
        <v>74</v>
      </c>
      <c r="B136" s="133" t="s">
        <v>30</v>
      </c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5"/>
      <c r="V136" s="38">
        <v>0</v>
      </c>
    </row>
    <row r="137" spans="1:22">
      <c r="A137" s="94" t="s">
        <v>46</v>
      </c>
      <c r="B137" s="95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6"/>
      <c r="V137" s="39">
        <f>SUM(V131:V136)</f>
        <v>0</v>
      </c>
    </row>
    <row r="141" spans="1:22">
      <c r="A141" s="93" t="s">
        <v>75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</row>
    <row r="142" spans="1:22">
      <c r="A142" s="31">
        <v>5</v>
      </c>
      <c r="B142" s="136" t="s">
        <v>76</v>
      </c>
      <c r="C142" s="137"/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8"/>
      <c r="Q142" s="136" t="s">
        <v>20</v>
      </c>
      <c r="R142" s="137"/>
      <c r="S142" s="137"/>
      <c r="T142" s="137"/>
      <c r="U142" s="138"/>
      <c r="V142" s="37" t="s">
        <v>21</v>
      </c>
    </row>
    <row r="143" spans="1:22" s="12" customFormat="1" ht="12.75" customHeight="1">
      <c r="A143" s="20" t="s">
        <v>0</v>
      </c>
      <c r="B143" s="124" t="s">
        <v>103</v>
      </c>
      <c r="C143" s="125"/>
      <c r="D143" s="125"/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6"/>
      <c r="Q143" s="127">
        <v>0.03</v>
      </c>
      <c r="R143" s="128"/>
      <c r="S143" s="128"/>
      <c r="T143" s="128"/>
      <c r="U143" s="129"/>
      <c r="V143" s="58">
        <f>(V55+V66+V77+V137)*Q143</f>
        <v>0</v>
      </c>
    </row>
    <row r="144" spans="1:22" s="12" customFormat="1" ht="12.75" customHeight="1">
      <c r="A144" s="20" t="s">
        <v>2</v>
      </c>
      <c r="B144" s="124" t="s">
        <v>104</v>
      </c>
      <c r="C144" s="125"/>
      <c r="D144" s="125"/>
      <c r="E144" s="125"/>
      <c r="F144" s="125"/>
      <c r="G144" s="125"/>
      <c r="H144" s="125"/>
      <c r="I144" s="125"/>
      <c r="J144" s="125"/>
      <c r="K144" s="125"/>
      <c r="L144" s="125"/>
      <c r="M144" s="125"/>
      <c r="N144" s="125"/>
      <c r="O144" s="125"/>
      <c r="P144" s="126"/>
      <c r="Q144" s="127">
        <v>6.7900000000000002E-2</v>
      </c>
      <c r="R144" s="128"/>
      <c r="S144" s="128"/>
      <c r="T144" s="128"/>
      <c r="U144" s="129"/>
      <c r="V144" s="58">
        <f>(V50+V66+V77+V137+V143)*Q144</f>
        <v>0</v>
      </c>
    </row>
    <row r="145" spans="1:22" s="14" customFormat="1">
      <c r="A145" s="13" t="s">
        <v>4</v>
      </c>
      <c r="B145" s="121" t="s">
        <v>77</v>
      </c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3"/>
      <c r="Q145" s="130">
        <f>Q147+Q148+Q149</f>
        <v>0.1225</v>
      </c>
      <c r="R145" s="131"/>
      <c r="S145" s="131"/>
      <c r="T145" s="131"/>
      <c r="U145" s="132"/>
      <c r="V145" s="52">
        <f>V147+V148+V149</f>
        <v>0</v>
      </c>
    </row>
    <row r="146" spans="1:22" s="14" customFormat="1">
      <c r="A146" s="13" t="s">
        <v>61</v>
      </c>
      <c r="B146" s="105" t="s">
        <v>78</v>
      </c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7"/>
      <c r="Q146" s="118">
        <f>1-Q145</f>
        <v>0.87749999999999995</v>
      </c>
      <c r="R146" s="119"/>
      <c r="S146" s="119"/>
      <c r="T146" s="119"/>
      <c r="U146" s="120"/>
      <c r="V146" s="52">
        <f>(V55+V66+V77+V137+V143+V144)/Q146</f>
        <v>0</v>
      </c>
    </row>
    <row r="147" spans="1:22" s="14" customFormat="1" ht="15.75" customHeight="1">
      <c r="A147" s="15" t="s">
        <v>62</v>
      </c>
      <c r="B147" s="121" t="s">
        <v>128</v>
      </c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3"/>
      <c r="Q147" s="111">
        <v>0.03</v>
      </c>
      <c r="R147" s="112"/>
      <c r="S147" s="112"/>
      <c r="T147" s="112"/>
      <c r="U147" s="113"/>
      <c r="V147" s="52">
        <f>V146*Q147</f>
        <v>0</v>
      </c>
    </row>
    <row r="148" spans="1:22">
      <c r="A148" s="15" t="s">
        <v>79</v>
      </c>
      <c r="B148" s="105" t="s">
        <v>129</v>
      </c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7"/>
      <c r="Q148" s="111">
        <v>7.5999999999999998E-2</v>
      </c>
      <c r="R148" s="112"/>
      <c r="S148" s="112"/>
      <c r="T148" s="112"/>
      <c r="U148" s="113"/>
      <c r="V148" s="52">
        <f>V146*Q148</f>
        <v>0</v>
      </c>
    </row>
    <row r="149" spans="1:22">
      <c r="A149" s="13" t="s">
        <v>80</v>
      </c>
      <c r="B149" s="105" t="s">
        <v>130</v>
      </c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7"/>
      <c r="Q149" s="111">
        <v>1.6500000000000001E-2</v>
      </c>
      <c r="R149" s="112"/>
      <c r="S149" s="112"/>
      <c r="T149" s="112"/>
      <c r="U149" s="113"/>
      <c r="V149" s="52">
        <f>V146*Q149</f>
        <v>0</v>
      </c>
    </row>
    <row r="150" spans="1:22">
      <c r="A150" s="114" t="s">
        <v>46</v>
      </c>
      <c r="B150" s="115"/>
      <c r="C150" s="115"/>
      <c r="D150" s="115"/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6"/>
      <c r="V150" s="54">
        <f>V143+V144+V145</f>
        <v>0</v>
      </c>
    </row>
    <row r="151" spans="1:2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>
      <c r="A152" s="117" t="s">
        <v>81</v>
      </c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</row>
    <row r="153" spans="1:22">
      <c r="A153" s="114" t="s">
        <v>82</v>
      </c>
      <c r="B153" s="115"/>
      <c r="C153" s="115"/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6"/>
      <c r="V153" s="55" t="s">
        <v>21</v>
      </c>
    </row>
    <row r="154" spans="1:22">
      <c r="A154" s="13" t="s">
        <v>83</v>
      </c>
      <c r="B154" s="105" t="s">
        <v>84</v>
      </c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7"/>
      <c r="V154" s="52">
        <f>V55</f>
        <v>0</v>
      </c>
    </row>
    <row r="155" spans="1:22">
      <c r="A155" s="13" t="s">
        <v>2</v>
      </c>
      <c r="B155" s="105" t="s">
        <v>85</v>
      </c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7"/>
      <c r="V155" s="52">
        <f>V66</f>
        <v>0</v>
      </c>
    </row>
    <row r="156" spans="1:22">
      <c r="A156" s="13" t="s">
        <v>4</v>
      </c>
      <c r="B156" s="105" t="s">
        <v>140</v>
      </c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7"/>
      <c r="V156" s="52">
        <f>V77</f>
        <v>0</v>
      </c>
    </row>
    <row r="157" spans="1:22" ht="18" customHeight="1">
      <c r="A157" s="13" t="s">
        <v>22</v>
      </c>
      <c r="B157" s="105" t="s">
        <v>86</v>
      </c>
      <c r="C157" s="106"/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7"/>
      <c r="V157" s="52">
        <f>V137</f>
        <v>0</v>
      </c>
    </row>
    <row r="158" spans="1:22" ht="18.75" customHeight="1">
      <c r="A158" s="108" t="s">
        <v>87</v>
      </c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10"/>
      <c r="V158" s="52">
        <f>SUM(V154:V157)</f>
        <v>0</v>
      </c>
    </row>
    <row r="159" spans="1:22" ht="21" customHeight="1">
      <c r="A159" s="13" t="s">
        <v>23</v>
      </c>
      <c r="B159" s="105" t="s">
        <v>88</v>
      </c>
      <c r="C159" s="106"/>
      <c r="D159" s="106"/>
      <c r="E159" s="106"/>
      <c r="F159" s="106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7"/>
      <c r="V159" s="52">
        <f>V150</f>
        <v>0</v>
      </c>
    </row>
    <row r="160" spans="1:22" ht="17.25" customHeight="1">
      <c r="A160" s="94" t="s">
        <v>141</v>
      </c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6"/>
      <c r="V160" s="36">
        <f>SUM(V158:V159)</f>
        <v>0</v>
      </c>
    </row>
    <row r="163" spans="1:22">
      <c r="A163" s="93" t="s">
        <v>92</v>
      </c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</row>
    <row r="164" spans="1:22">
      <c r="A164" s="94" t="s">
        <v>89</v>
      </c>
      <c r="B164" s="95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6"/>
    </row>
    <row r="165" spans="1:22" ht="31.5">
      <c r="A165" s="26" t="s">
        <v>90</v>
      </c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97" t="s">
        <v>105</v>
      </c>
      <c r="S165" s="98"/>
      <c r="T165" s="97" t="s">
        <v>106</v>
      </c>
      <c r="U165" s="99"/>
      <c r="V165" s="31" t="s">
        <v>107</v>
      </c>
    </row>
    <row r="166" spans="1:22">
      <c r="A166" s="28" t="s">
        <v>83</v>
      </c>
      <c r="B166" s="100" t="s">
        <v>108</v>
      </c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2">
        <f>M30</f>
        <v>2</v>
      </c>
      <c r="S166" s="102"/>
      <c r="T166" s="103">
        <f>V160</f>
        <v>0</v>
      </c>
      <c r="U166" s="104"/>
      <c r="V166" s="29">
        <f>T166*R166</f>
        <v>0</v>
      </c>
    </row>
    <row r="167" spans="1:22">
      <c r="A167" s="28" t="s">
        <v>4</v>
      </c>
      <c r="B167" s="89" t="s">
        <v>154</v>
      </c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1"/>
      <c r="V167" s="29">
        <f>V166*Q23</f>
        <v>0</v>
      </c>
    </row>
    <row r="168" spans="1:22">
      <c r="A168" s="60"/>
      <c r="B168" s="61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3"/>
    </row>
    <row r="170" spans="1:22" ht="49.5" customHeight="1">
      <c r="A170" s="92" t="s">
        <v>142</v>
      </c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</row>
    <row r="172" spans="1:22">
      <c r="A172" s="59" t="s">
        <v>109</v>
      </c>
    </row>
  </sheetData>
  <mergeCells count="193">
    <mergeCell ref="A170:V170"/>
    <mergeCell ref="A2:V2"/>
    <mergeCell ref="A4:V4"/>
    <mergeCell ref="A6:V6"/>
    <mergeCell ref="A8:V8"/>
    <mergeCell ref="A13:V13"/>
    <mergeCell ref="A9:V9"/>
    <mergeCell ref="A10:N10"/>
    <mergeCell ref="O10:V10"/>
    <mergeCell ref="A11:V11"/>
    <mergeCell ref="B15:P15"/>
    <mergeCell ref="Q15:V15"/>
    <mergeCell ref="B16:P16"/>
    <mergeCell ref="Q16:V16"/>
    <mergeCell ref="B23:P23"/>
    <mergeCell ref="Q23:V23"/>
    <mergeCell ref="B17:P17"/>
    <mergeCell ref="Q17:V17"/>
    <mergeCell ref="A27:V27"/>
    <mergeCell ref="B18:P18"/>
    <mergeCell ref="B19:P19"/>
    <mergeCell ref="B20:P20"/>
    <mergeCell ref="B21:P21"/>
    <mergeCell ref="B22:P22"/>
    <mergeCell ref="Q18:V18"/>
    <mergeCell ref="Q19:V19"/>
    <mergeCell ref="Q20:V20"/>
    <mergeCell ref="Q21:V21"/>
    <mergeCell ref="Q22:V22"/>
    <mergeCell ref="A29:F29"/>
    <mergeCell ref="G29:L29"/>
    <mergeCell ref="M29:V29"/>
    <mergeCell ref="A30:F30"/>
    <mergeCell ref="G30:L30"/>
    <mergeCell ref="M30:V30"/>
    <mergeCell ref="A34:V34"/>
    <mergeCell ref="A35:V35"/>
    <mergeCell ref="A37:V37"/>
    <mergeCell ref="B38:P38"/>
    <mergeCell ref="Q38:V38"/>
    <mergeCell ref="B40:P40"/>
    <mergeCell ref="Q40:V40"/>
    <mergeCell ref="B39:P39"/>
    <mergeCell ref="Q39:V39"/>
    <mergeCell ref="B43:P43"/>
    <mergeCell ref="Q43:V43"/>
    <mergeCell ref="B44:P44"/>
    <mergeCell ref="Q44:V44"/>
    <mergeCell ref="A47:V47"/>
    <mergeCell ref="B42:P42"/>
    <mergeCell ref="Q42:V42"/>
    <mergeCell ref="B41:P41"/>
    <mergeCell ref="Q41:V41"/>
    <mergeCell ref="B49:P49"/>
    <mergeCell ref="Q49:U49"/>
    <mergeCell ref="B50:P50"/>
    <mergeCell ref="Q50:U50"/>
    <mergeCell ref="B53:U53"/>
    <mergeCell ref="B54:P54"/>
    <mergeCell ref="Q54:U54"/>
    <mergeCell ref="B55:U55"/>
    <mergeCell ref="A66:U66"/>
    <mergeCell ref="B61:O61"/>
    <mergeCell ref="B63:O63"/>
    <mergeCell ref="B64:O64"/>
    <mergeCell ref="B52:P52"/>
    <mergeCell ref="Q52:U52"/>
    <mergeCell ref="A69:V69"/>
    <mergeCell ref="B71:U71"/>
    <mergeCell ref="A58:V58"/>
    <mergeCell ref="B60:U60"/>
    <mergeCell ref="B62:U62"/>
    <mergeCell ref="B65:U65"/>
    <mergeCell ref="A77:U77"/>
    <mergeCell ref="A80:V80"/>
    <mergeCell ref="A82:V82"/>
    <mergeCell ref="B73:U73"/>
    <mergeCell ref="B76:U76"/>
    <mergeCell ref="B72:U72"/>
    <mergeCell ref="B75:U75"/>
    <mergeCell ref="B83:P83"/>
    <mergeCell ref="Q83:U83"/>
    <mergeCell ref="B84:P84"/>
    <mergeCell ref="Q84:U84"/>
    <mergeCell ref="B85:P85"/>
    <mergeCell ref="Q85:U85"/>
    <mergeCell ref="B86:P86"/>
    <mergeCell ref="Q86:U86"/>
    <mergeCell ref="B87:P87"/>
    <mergeCell ref="Q87:U87"/>
    <mergeCell ref="B88:P88"/>
    <mergeCell ref="Q88:U88"/>
    <mergeCell ref="B89:P89"/>
    <mergeCell ref="Q89:U89"/>
    <mergeCell ref="B90:P90"/>
    <mergeCell ref="Q90:U90"/>
    <mergeCell ref="B91:P91"/>
    <mergeCell ref="Q91:U91"/>
    <mergeCell ref="A92:P92"/>
    <mergeCell ref="Q92:U92"/>
    <mergeCell ref="A108:V108"/>
    <mergeCell ref="B109:U109"/>
    <mergeCell ref="A94:V94"/>
    <mergeCell ref="B95:U95"/>
    <mergeCell ref="B96:P96"/>
    <mergeCell ref="Q96:U96"/>
    <mergeCell ref="B97:P97"/>
    <mergeCell ref="Q97:U97"/>
    <mergeCell ref="B98:P98"/>
    <mergeCell ref="Q98:U98"/>
    <mergeCell ref="B99:U99"/>
    <mergeCell ref="A150:U150"/>
    <mergeCell ref="A141:V141"/>
    <mergeCell ref="A118:V118"/>
    <mergeCell ref="B119:U119"/>
    <mergeCell ref="B120:P120"/>
    <mergeCell ref="Q120:U120"/>
    <mergeCell ref="B121:P121"/>
    <mergeCell ref="Q121:U121"/>
    <mergeCell ref="B122:P122"/>
    <mergeCell ref="Q122:U122"/>
    <mergeCell ref="B123:P123"/>
    <mergeCell ref="Q123:U123"/>
    <mergeCell ref="Q148:U148"/>
    <mergeCell ref="B149:P149"/>
    <mergeCell ref="B142:P142"/>
    <mergeCell ref="Q142:U142"/>
    <mergeCell ref="B143:P143"/>
    <mergeCell ref="Q143:U143"/>
    <mergeCell ref="B144:P144"/>
    <mergeCell ref="Q144:U144"/>
    <mergeCell ref="B134:U134"/>
    <mergeCell ref="B135:U135"/>
    <mergeCell ref="B136:U136"/>
    <mergeCell ref="A137:U137"/>
    <mergeCell ref="A153:U153"/>
    <mergeCell ref="B154:U154"/>
    <mergeCell ref="B155:U155"/>
    <mergeCell ref="B156:U156"/>
    <mergeCell ref="B157:U157"/>
    <mergeCell ref="A158:U158"/>
    <mergeCell ref="B148:P148"/>
    <mergeCell ref="B124:P124"/>
    <mergeCell ref="Q124:U124"/>
    <mergeCell ref="B125:U125"/>
    <mergeCell ref="B126:U126"/>
    <mergeCell ref="A127:U127"/>
    <mergeCell ref="A152:V152"/>
    <mergeCell ref="B145:P145"/>
    <mergeCell ref="Q145:U145"/>
    <mergeCell ref="B146:P146"/>
    <mergeCell ref="Q146:U146"/>
    <mergeCell ref="B147:P147"/>
    <mergeCell ref="Q147:U147"/>
    <mergeCell ref="A129:V129"/>
    <mergeCell ref="B130:U130"/>
    <mergeCell ref="B131:U131"/>
    <mergeCell ref="B132:U132"/>
    <mergeCell ref="B133:U133"/>
    <mergeCell ref="B167:U167"/>
    <mergeCell ref="A163:V163"/>
    <mergeCell ref="A164:V164"/>
    <mergeCell ref="B159:U159"/>
    <mergeCell ref="A160:U160"/>
    <mergeCell ref="T166:U166"/>
    <mergeCell ref="R166:S166"/>
    <mergeCell ref="R165:S165"/>
    <mergeCell ref="T165:U165"/>
    <mergeCell ref="B166:Q166"/>
    <mergeCell ref="A1:V1"/>
    <mergeCell ref="A24:V24"/>
    <mergeCell ref="A25:V25"/>
    <mergeCell ref="B74:U74"/>
    <mergeCell ref="B45:V45"/>
    <mergeCell ref="B51:P51"/>
    <mergeCell ref="Q51:U51"/>
    <mergeCell ref="Q149:U149"/>
    <mergeCell ref="B110:P110"/>
    <mergeCell ref="Q110:U110"/>
    <mergeCell ref="B111:U111"/>
    <mergeCell ref="B112:U112"/>
    <mergeCell ref="B113:P113"/>
    <mergeCell ref="Q113:U113"/>
    <mergeCell ref="B114:U114"/>
    <mergeCell ref="B115:U115"/>
    <mergeCell ref="A116:U116"/>
    <mergeCell ref="A100:U100"/>
    <mergeCell ref="A102:V102"/>
    <mergeCell ref="B103:U103"/>
    <mergeCell ref="B104:P104"/>
    <mergeCell ref="Q104:U104"/>
    <mergeCell ref="B105:U105"/>
    <mergeCell ref="A106:U106"/>
  </mergeCells>
  <printOptions horizontalCentered="1"/>
  <pageMargins left="0.51181102362204722" right="0.51181102362204722" top="0.39370078740157483" bottom="0.39370078740157483" header="0.31496062992125984" footer="0.31496062992125984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71"/>
  <sheetViews>
    <sheetView topLeftCell="A160" workbookViewId="0">
      <selection activeCell="S63" sqref="S63"/>
    </sheetView>
  </sheetViews>
  <sheetFormatPr defaultRowHeight="15.75"/>
  <cols>
    <col min="1" max="1" width="19.28515625" style="1" customWidth="1"/>
    <col min="2" max="3" width="3.28515625" style="1" customWidth="1"/>
    <col min="4" max="4" width="3.5703125" style="1" customWidth="1"/>
    <col min="5" max="5" width="2.85546875" style="1" customWidth="1"/>
    <col min="6" max="6" width="3.28515625" style="1" customWidth="1"/>
    <col min="7" max="7" width="6.85546875" style="1" customWidth="1"/>
    <col min="8" max="8" width="3" style="1" customWidth="1"/>
    <col min="9" max="9" width="2.140625" style="1" customWidth="1"/>
    <col min="10" max="10" width="2.28515625" style="1" customWidth="1"/>
    <col min="11" max="11" width="2.140625" style="1" customWidth="1"/>
    <col min="12" max="12" width="4.7109375" style="1" customWidth="1"/>
    <col min="13" max="13" width="3.140625" style="1" customWidth="1"/>
    <col min="14" max="14" width="2.7109375" style="1" customWidth="1"/>
    <col min="15" max="15" width="9.85546875" style="1" customWidth="1"/>
    <col min="16" max="18" width="9.140625" style="1"/>
    <col min="19" max="21" width="9.140625" style="1" customWidth="1"/>
    <col min="22" max="22" width="18.140625" style="1" customWidth="1"/>
    <col min="23" max="16384" width="9.140625" style="1"/>
  </cols>
  <sheetData>
    <row r="1" spans="1:24">
      <c r="A1" s="232" t="s">
        <v>134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</row>
    <row r="2" spans="1:24">
      <c r="A2" s="232" t="s">
        <v>135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</row>
    <row r="3" spans="1:24">
      <c r="A3" s="78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</row>
    <row r="4" spans="1:24">
      <c r="A4" s="235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</row>
    <row r="5" spans="1:24" s="14" customForma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</row>
    <row r="6" spans="1:24" ht="15.75" customHeight="1">
      <c r="A6" s="201" t="s">
        <v>155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</row>
    <row r="7" spans="1:24" ht="15.75" customHeight="1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X7" s="77"/>
    </row>
    <row r="8" spans="1:24">
      <c r="A8" s="237" t="s">
        <v>137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</row>
    <row r="9" spans="1:24">
      <c r="A9" s="238" t="s">
        <v>133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40"/>
    </row>
    <row r="10" spans="1:24">
      <c r="A10" s="222" t="s">
        <v>131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4" t="s">
        <v>136</v>
      </c>
      <c r="P10" s="223"/>
      <c r="Q10" s="223"/>
      <c r="R10" s="223"/>
      <c r="S10" s="223"/>
      <c r="T10" s="223"/>
      <c r="U10" s="223"/>
      <c r="V10" s="225"/>
    </row>
    <row r="11" spans="1:24" ht="30" customHeight="1">
      <c r="A11" s="226" t="s">
        <v>132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8"/>
    </row>
    <row r="13" spans="1:24">
      <c r="A13" s="177" t="s">
        <v>111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</row>
    <row r="14" spans="1:24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</row>
    <row r="15" spans="1:24" ht="15.75" customHeight="1">
      <c r="A15" s="22" t="s">
        <v>0</v>
      </c>
      <c r="B15" s="133" t="s">
        <v>1</v>
      </c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5"/>
      <c r="Q15" s="229"/>
      <c r="R15" s="230"/>
      <c r="S15" s="230"/>
      <c r="T15" s="230"/>
      <c r="U15" s="230"/>
      <c r="V15" s="231"/>
    </row>
    <row r="16" spans="1:24" ht="15.75" customHeight="1">
      <c r="A16" s="22" t="s">
        <v>2</v>
      </c>
      <c r="B16" s="133" t="s">
        <v>3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5"/>
      <c r="Q16" s="221"/>
      <c r="R16" s="215"/>
      <c r="S16" s="215"/>
      <c r="T16" s="215"/>
      <c r="U16" s="215"/>
      <c r="V16" s="216"/>
    </row>
    <row r="17" spans="1:24" ht="15.75" customHeight="1">
      <c r="A17" s="22" t="s">
        <v>144</v>
      </c>
      <c r="B17" s="133" t="s">
        <v>5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5"/>
      <c r="Q17" s="221" t="s">
        <v>112</v>
      </c>
      <c r="R17" s="215"/>
      <c r="S17" s="215"/>
      <c r="T17" s="215"/>
      <c r="U17" s="215"/>
      <c r="V17" s="216"/>
    </row>
    <row r="18" spans="1:24" ht="15.75" customHeight="1">
      <c r="A18" s="22" t="s">
        <v>61</v>
      </c>
      <c r="B18" s="133" t="s">
        <v>113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5"/>
      <c r="Q18" s="221" t="s">
        <v>161</v>
      </c>
      <c r="R18" s="215"/>
      <c r="S18" s="215"/>
      <c r="T18" s="215"/>
      <c r="U18" s="215"/>
      <c r="V18" s="216"/>
    </row>
    <row r="19" spans="1:24" ht="15.75" customHeight="1">
      <c r="A19" s="22" t="s">
        <v>62</v>
      </c>
      <c r="B19" s="133" t="s">
        <v>114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5"/>
      <c r="Q19" s="214">
        <v>45286</v>
      </c>
      <c r="R19" s="215"/>
      <c r="S19" s="215"/>
      <c r="T19" s="215"/>
      <c r="U19" s="215"/>
      <c r="V19" s="216"/>
    </row>
    <row r="20" spans="1:24" ht="15.75" customHeight="1">
      <c r="A20" s="22" t="s">
        <v>79</v>
      </c>
      <c r="B20" s="133" t="s">
        <v>115</v>
      </c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5"/>
      <c r="Q20" s="221" t="s">
        <v>162</v>
      </c>
      <c r="R20" s="215"/>
      <c r="S20" s="215"/>
      <c r="T20" s="215"/>
      <c r="U20" s="215"/>
      <c r="V20" s="216"/>
    </row>
    <row r="21" spans="1:24" ht="15.75" customHeight="1">
      <c r="A21" s="22" t="s">
        <v>80</v>
      </c>
      <c r="B21" s="133" t="s">
        <v>116</v>
      </c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5"/>
      <c r="Q21" s="221" t="s">
        <v>163</v>
      </c>
      <c r="R21" s="215"/>
      <c r="S21" s="215"/>
      <c r="T21" s="215"/>
      <c r="U21" s="215"/>
      <c r="V21" s="216"/>
    </row>
    <row r="22" spans="1:24" ht="15.75" customHeight="1">
      <c r="A22" s="22" t="s">
        <v>124</v>
      </c>
      <c r="B22" s="133" t="s">
        <v>117</v>
      </c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5"/>
      <c r="Q22" s="214">
        <v>45281</v>
      </c>
      <c r="R22" s="215"/>
      <c r="S22" s="215"/>
      <c r="T22" s="215"/>
      <c r="U22" s="215"/>
      <c r="V22" s="216"/>
    </row>
    <row r="23" spans="1:24" ht="15.75" customHeight="1">
      <c r="A23" s="22" t="s">
        <v>6</v>
      </c>
      <c r="B23" s="133" t="s">
        <v>7</v>
      </c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5"/>
      <c r="Q23" s="217">
        <v>12</v>
      </c>
      <c r="R23" s="218"/>
      <c r="S23" s="218"/>
      <c r="T23" s="218"/>
      <c r="U23" s="218"/>
      <c r="V23" s="219"/>
    </row>
    <row r="24" spans="1:24">
      <c r="A24" s="220" t="s">
        <v>170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</row>
    <row r="25" spans="1:24">
      <c r="A25" s="220" t="s">
        <v>145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X25" s="75"/>
    </row>
    <row r="26" spans="1:24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X26" s="75"/>
    </row>
    <row r="27" spans="1:24">
      <c r="A27" s="201" t="s">
        <v>8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</row>
    <row r="28" spans="1:2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4">
      <c r="A29" s="94" t="s">
        <v>9</v>
      </c>
      <c r="B29" s="95"/>
      <c r="C29" s="95"/>
      <c r="D29" s="95"/>
      <c r="E29" s="95"/>
      <c r="F29" s="96"/>
      <c r="G29" s="94" t="s">
        <v>10</v>
      </c>
      <c r="H29" s="95"/>
      <c r="I29" s="95"/>
      <c r="J29" s="95"/>
      <c r="K29" s="95"/>
      <c r="L29" s="96"/>
      <c r="M29" s="94" t="s">
        <v>11</v>
      </c>
      <c r="N29" s="95"/>
      <c r="O29" s="95"/>
      <c r="P29" s="95"/>
      <c r="Q29" s="95"/>
      <c r="R29" s="95"/>
      <c r="S29" s="95"/>
      <c r="T29" s="95"/>
      <c r="U29" s="95"/>
      <c r="V29" s="96"/>
    </row>
    <row r="30" spans="1:24" s="18" customFormat="1" ht="42" customHeight="1">
      <c r="A30" s="208" t="s">
        <v>138</v>
      </c>
      <c r="B30" s="209"/>
      <c r="C30" s="209"/>
      <c r="D30" s="209"/>
      <c r="E30" s="209"/>
      <c r="F30" s="210"/>
      <c r="G30" s="211" t="s">
        <v>110</v>
      </c>
      <c r="H30" s="212"/>
      <c r="I30" s="212"/>
      <c r="J30" s="212"/>
      <c r="K30" s="212"/>
      <c r="L30" s="213"/>
      <c r="M30" s="211">
        <v>4</v>
      </c>
      <c r="N30" s="212"/>
      <c r="O30" s="212"/>
      <c r="P30" s="212"/>
      <c r="Q30" s="212"/>
      <c r="R30" s="212"/>
      <c r="S30" s="212"/>
      <c r="T30" s="212"/>
      <c r="U30" s="212"/>
      <c r="V30" s="213"/>
    </row>
    <row r="31" spans="1:24">
      <c r="A31" s="1" t="s">
        <v>174</v>
      </c>
    </row>
    <row r="33" spans="1:24">
      <c r="A33" s="177" t="s">
        <v>12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</row>
    <row r="34" spans="1:24">
      <c r="A34" s="177" t="s">
        <v>13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</row>
    <row r="36" spans="1:24">
      <c r="A36" s="136" t="s">
        <v>14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8"/>
    </row>
    <row r="37" spans="1:24">
      <c r="A37" s="22">
        <v>1</v>
      </c>
      <c r="B37" s="105" t="s">
        <v>15</v>
      </c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7"/>
      <c r="Q37" s="205" t="str">
        <f>A6</f>
        <v>SERVIÇOS DE RECEPCIONISTA (CBO 4221)</v>
      </c>
      <c r="R37" s="206"/>
      <c r="S37" s="206"/>
      <c r="T37" s="206"/>
      <c r="U37" s="206"/>
      <c r="V37" s="207"/>
    </row>
    <row r="38" spans="1:24">
      <c r="A38" s="22">
        <v>2</v>
      </c>
      <c r="B38" s="105" t="s">
        <v>119</v>
      </c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7"/>
      <c r="Q38" s="241">
        <v>0</v>
      </c>
      <c r="R38" s="242"/>
      <c r="S38" s="242"/>
      <c r="T38" s="242"/>
      <c r="U38" s="242"/>
      <c r="V38" s="243"/>
    </row>
    <row r="39" spans="1:24">
      <c r="A39" s="22">
        <v>3</v>
      </c>
      <c r="B39" s="105" t="s">
        <v>127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7"/>
      <c r="Q39" s="241">
        <v>0</v>
      </c>
      <c r="R39" s="242"/>
      <c r="S39" s="242"/>
      <c r="T39" s="242"/>
      <c r="U39" s="242"/>
      <c r="V39" s="243"/>
      <c r="X39" s="1" t="s">
        <v>109</v>
      </c>
    </row>
    <row r="40" spans="1:24">
      <c r="A40" s="22" t="s">
        <v>125</v>
      </c>
      <c r="B40" s="105" t="s">
        <v>151</v>
      </c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7"/>
      <c r="Q40" s="241">
        <v>0</v>
      </c>
      <c r="R40" s="242"/>
      <c r="S40" s="242"/>
      <c r="T40" s="242"/>
      <c r="U40" s="242"/>
      <c r="V40" s="243"/>
    </row>
    <row r="41" spans="1:24">
      <c r="A41" s="22" t="s">
        <v>126</v>
      </c>
      <c r="B41" s="105" t="s">
        <v>152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7"/>
      <c r="Q41" s="241">
        <v>0</v>
      </c>
      <c r="R41" s="242"/>
      <c r="S41" s="242"/>
      <c r="T41" s="242"/>
      <c r="U41" s="242"/>
      <c r="V41" s="243"/>
    </row>
    <row r="42" spans="1:24">
      <c r="A42" s="22">
        <v>4</v>
      </c>
      <c r="B42" s="105" t="s">
        <v>16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7"/>
      <c r="Q42" s="193" t="s">
        <v>157</v>
      </c>
      <c r="R42" s="194"/>
      <c r="S42" s="194"/>
      <c r="T42" s="194"/>
      <c r="U42" s="194"/>
      <c r="V42" s="195"/>
    </row>
    <row r="43" spans="1:24">
      <c r="A43" s="22">
        <v>5</v>
      </c>
      <c r="B43" s="105" t="s">
        <v>17</v>
      </c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7"/>
      <c r="Q43" s="196" t="s">
        <v>118</v>
      </c>
      <c r="R43" s="197"/>
      <c r="S43" s="197"/>
      <c r="T43" s="197"/>
      <c r="U43" s="197"/>
      <c r="V43" s="198"/>
    </row>
    <row r="44" spans="1:24" ht="15.75" customHeight="1">
      <c r="A44" s="3"/>
      <c r="B44" s="199" t="s">
        <v>153</v>
      </c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</row>
    <row r="46" spans="1:24">
      <c r="A46" s="201" t="s">
        <v>18</v>
      </c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</row>
    <row r="47" spans="1:24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</row>
    <row r="48" spans="1:24">
      <c r="A48" s="82">
        <v>1</v>
      </c>
      <c r="B48" s="94" t="s">
        <v>19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6"/>
      <c r="Q48" s="136" t="s">
        <v>20</v>
      </c>
      <c r="R48" s="165"/>
      <c r="S48" s="165"/>
      <c r="T48" s="165"/>
      <c r="U48" s="166"/>
      <c r="V48" s="82" t="s">
        <v>21</v>
      </c>
    </row>
    <row r="49" spans="1:22" ht="15.75" customHeight="1">
      <c r="A49" s="22" t="s">
        <v>0</v>
      </c>
      <c r="B49" s="133" t="s">
        <v>146</v>
      </c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92"/>
      <c r="R49" s="161"/>
      <c r="S49" s="161"/>
      <c r="T49" s="161"/>
      <c r="U49" s="163"/>
      <c r="V49" s="40">
        <f>Q39/44*44</f>
        <v>0</v>
      </c>
    </row>
    <row r="50" spans="1:22">
      <c r="A50" s="16" t="s">
        <v>2</v>
      </c>
      <c r="B50" s="181" t="s">
        <v>139</v>
      </c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3">
        <v>0</v>
      </c>
      <c r="R50" s="184"/>
      <c r="S50" s="184"/>
      <c r="T50" s="184"/>
      <c r="U50" s="185"/>
      <c r="V50" s="40">
        <v>0</v>
      </c>
    </row>
    <row r="51" spans="1:22">
      <c r="A51" s="16" t="s">
        <v>4</v>
      </c>
      <c r="B51" s="181" t="s">
        <v>158</v>
      </c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3">
        <v>0</v>
      </c>
      <c r="R51" s="184"/>
      <c r="S51" s="184"/>
      <c r="T51" s="184"/>
      <c r="U51" s="185"/>
      <c r="V51" s="52">
        <f>(V49/220*180)*Q51%</f>
        <v>0</v>
      </c>
    </row>
    <row r="52" spans="1:22">
      <c r="A52" s="34"/>
      <c r="B52" s="100" t="s">
        <v>27</v>
      </c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36">
        <f>V49+V51</f>
        <v>0</v>
      </c>
    </row>
    <row r="53" spans="1:22">
      <c r="A53" s="16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5"/>
      <c r="Q53" s="187"/>
      <c r="R53" s="188"/>
      <c r="S53" s="188"/>
      <c r="T53" s="188"/>
      <c r="U53" s="189"/>
      <c r="V53" s="17"/>
    </row>
    <row r="54" spans="1:22">
      <c r="A54" s="35"/>
      <c r="B54" s="190" t="s">
        <v>91</v>
      </c>
      <c r="C54" s="191"/>
      <c r="D54" s="191"/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36">
        <f>V52+V53</f>
        <v>0</v>
      </c>
    </row>
    <row r="55" spans="1:22">
      <c r="A55" s="2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5"/>
    </row>
    <row r="56" spans="1:2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7"/>
    </row>
    <row r="57" spans="1:22">
      <c r="A57" s="177" t="s">
        <v>28</v>
      </c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</row>
    <row r="59" spans="1:22">
      <c r="A59" s="82">
        <v>2</v>
      </c>
      <c r="B59" s="94" t="s">
        <v>29</v>
      </c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6"/>
      <c r="V59" s="82" t="s">
        <v>21</v>
      </c>
    </row>
    <row r="60" spans="1:22" s="11" customFormat="1" ht="18" customHeight="1">
      <c r="A60" s="13" t="s">
        <v>109</v>
      </c>
      <c r="B60" s="105" t="s">
        <v>109</v>
      </c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48" t="s">
        <v>109</v>
      </c>
      <c r="Q60" s="49" t="s">
        <v>109</v>
      </c>
      <c r="R60" s="48" t="s">
        <v>109</v>
      </c>
      <c r="S60" s="49" t="s">
        <v>109</v>
      </c>
      <c r="T60" s="79"/>
      <c r="U60" s="84"/>
      <c r="V60" s="50" t="s">
        <v>109</v>
      </c>
    </row>
    <row r="61" spans="1:22" s="11" customFormat="1">
      <c r="A61" s="13" t="s">
        <v>109</v>
      </c>
      <c r="B61" s="105" t="s">
        <v>109</v>
      </c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59"/>
      <c r="V61" s="51" t="s">
        <v>109</v>
      </c>
    </row>
    <row r="62" spans="1:22" ht="15.75" customHeight="1">
      <c r="A62" s="13" t="s">
        <v>0</v>
      </c>
      <c r="B62" s="105" t="s">
        <v>166</v>
      </c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48" t="s">
        <v>122</v>
      </c>
      <c r="Q62" s="49">
        <v>22</v>
      </c>
      <c r="R62" s="48" t="s">
        <v>121</v>
      </c>
      <c r="S62" s="49">
        <v>0</v>
      </c>
      <c r="T62" s="79"/>
      <c r="U62" s="84"/>
      <c r="V62" s="52">
        <f>Q62*S62</f>
        <v>0</v>
      </c>
    </row>
    <row r="63" spans="1:22" s="4" customFormat="1" ht="15.75" customHeight="1">
      <c r="A63" s="20" t="s">
        <v>109</v>
      </c>
      <c r="B63" s="105" t="s">
        <v>109</v>
      </c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48" t="s">
        <v>109</v>
      </c>
      <c r="Q63" s="49" t="s">
        <v>109</v>
      </c>
      <c r="R63" s="48" t="s">
        <v>109</v>
      </c>
      <c r="S63" s="49">
        <v>0</v>
      </c>
      <c r="T63" s="79"/>
      <c r="U63" s="84"/>
      <c r="V63" s="41" t="s">
        <v>109</v>
      </c>
    </row>
    <row r="64" spans="1:22">
      <c r="A64" s="13" t="s">
        <v>109</v>
      </c>
      <c r="B64" s="105" t="s">
        <v>109</v>
      </c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7"/>
      <c r="V64" s="53" t="s">
        <v>109</v>
      </c>
    </row>
    <row r="65" spans="1:22">
      <c r="A65" s="114" t="s">
        <v>31</v>
      </c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6"/>
      <c r="V65" s="54">
        <f>SUM(V60:V64)</f>
        <v>0</v>
      </c>
    </row>
    <row r="66" spans="1:22" s="14" customFormat="1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3"/>
    </row>
    <row r="67" spans="1:2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>
      <c r="A68" s="178" t="s">
        <v>32</v>
      </c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8"/>
      <c r="V68" s="178"/>
    </row>
    <row r="69" spans="1:2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>
      <c r="A70" s="55">
        <v>3</v>
      </c>
      <c r="B70" s="114" t="s">
        <v>33</v>
      </c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6"/>
      <c r="V70" s="55" t="s">
        <v>21</v>
      </c>
    </row>
    <row r="71" spans="1:22" s="10" customFormat="1">
      <c r="A71" s="20" t="s">
        <v>147</v>
      </c>
      <c r="B71" s="152" t="s">
        <v>123</v>
      </c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80"/>
      <c r="V71" s="41">
        <v>0</v>
      </c>
    </row>
    <row r="72" spans="1:22" s="10" customFormat="1">
      <c r="A72" s="20" t="s">
        <v>148</v>
      </c>
      <c r="B72" s="152" t="s">
        <v>143</v>
      </c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80"/>
      <c r="V72" s="41">
        <v>0</v>
      </c>
    </row>
    <row r="73" spans="1:22" s="10" customFormat="1" ht="15.75" customHeight="1">
      <c r="A73" s="19" t="s">
        <v>109</v>
      </c>
      <c r="B73" s="170" t="s">
        <v>149</v>
      </c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171"/>
      <c r="S73" s="171"/>
      <c r="T73" s="171"/>
      <c r="U73" s="172"/>
      <c r="V73" s="42"/>
    </row>
    <row r="74" spans="1:22" s="10" customFormat="1">
      <c r="A74" s="19"/>
      <c r="B74" s="170" t="s">
        <v>150</v>
      </c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2"/>
      <c r="V74" s="41"/>
    </row>
    <row r="75" spans="1:22" s="10" customFormat="1">
      <c r="A75" s="19" t="s">
        <v>109</v>
      </c>
      <c r="B75" s="170"/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2"/>
      <c r="V75" s="42"/>
    </row>
    <row r="76" spans="1:22">
      <c r="A76" s="94" t="s">
        <v>34</v>
      </c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6"/>
      <c r="V76" s="36">
        <f>SUM(V71:V75)</f>
        <v>0</v>
      </c>
    </row>
    <row r="77" spans="1:22" s="14" customFormat="1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3"/>
    </row>
    <row r="79" spans="1:22">
      <c r="A79" s="177" t="s">
        <v>35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  <c r="P79" s="177"/>
      <c r="Q79" s="177"/>
      <c r="R79" s="177"/>
      <c r="S79" s="177"/>
      <c r="T79" s="177"/>
      <c r="U79" s="177"/>
      <c r="V79" s="177"/>
    </row>
    <row r="81" spans="1:22">
      <c r="A81" s="150" t="s">
        <v>36</v>
      </c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</row>
    <row r="82" spans="1:22">
      <c r="A82" s="82" t="s">
        <v>37</v>
      </c>
      <c r="B82" s="136" t="s">
        <v>38</v>
      </c>
      <c r="C82" s="137"/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38"/>
      <c r="Q82" s="136" t="s">
        <v>20</v>
      </c>
      <c r="R82" s="165"/>
      <c r="S82" s="165"/>
      <c r="T82" s="165"/>
      <c r="U82" s="166"/>
      <c r="V82" s="37" t="s">
        <v>21</v>
      </c>
    </row>
    <row r="83" spans="1:22">
      <c r="A83" s="22" t="s">
        <v>0</v>
      </c>
      <c r="B83" s="133" t="s">
        <v>39</v>
      </c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5"/>
      <c r="Q83" s="167">
        <v>0.2</v>
      </c>
      <c r="R83" s="168"/>
      <c r="S83" s="168"/>
      <c r="T83" s="168"/>
      <c r="U83" s="169"/>
      <c r="V83" s="40">
        <f>Q83*V54</f>
        <v>0</v>
      </c>
    </row>
    <row r="84" spans="1:22">
      <c r="A84" s="22" t="s">
        <v>2</v>
      </c>
      <c r="B84" s="133" t="s">
        <v>40</v>
      </c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5"/>
      <c r="Q84" s="176">
        <v>1.4999999999999999E-2</v>
      </c>
      <c r="R84" s="168"/>
      <c r="S84" s="168"/>
      <c r="T84" s="168"/>
      <c r="U84" s="169"/>
      <c r="V84" s="40">
        <f>Q84*V54</f>
        <v>0</v>
      </c>
    </row>
    <row r="85" spans="1:22">
      <c r="A85" s="22" t="s">
        <v>4</v>
      </c>
      <c r="B85" s="133" t="s">
        <v>41</v>
      </c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5"/>
      <c r="Q85" s="167">
        <v>0.01</v>
      </c>
      <c r="R85" s="168"/>
      <c r="S85" s="168"/>
      <c r="T85" s="168"/>
      <c r="U85" s="169"/>
      <c r="V85" s="40">
        <f>Q85*V54</f>
        <v>0</v>
      </c>
    </row>
    <row r="86" spans="1:22">
      <c r="A86" s="8" t="s">
        <v>22</v>
      </c>
      <c r="B86" s="133" t="s">
        <v>42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5"/>
      <c r="Q86" s="176">
        <v>2E-3</v>
      </c>
      <c r="R86" s="168"/>
      <c r="S86" s="168"/>
      <c r="T86" s="168"/>
      <c r="U86" s="169"/>
      <c r="V86" s="40">
        <f>Q86*V54</f>
        <v>0</v>
      </c>
    </row>
    <row r="87" spans="1:22">
      <c r="A87" s="8" t="s">
        <v>23</v>
      </c>
      <c r="B87" s="133" t="s">
        <v>43</v>
      </c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5"/>
      <c r="Q87" s="176">
        <v>2.5000000000000001E-2</v>
      </c>
      <c r="R87" s="168"/>
      <c r="S87" s="168"/>
      <c r="T87" s="168"/>
      <c r="U87" s="169"/>
      <c r="V87" s="40">
        <f>Q87*V54</f>
        <v>0</v>
      </c>
    </row>
    <row r="88" spans="1:22">
      <c r="A88" s="22" t="s">
        <v>24</v>
      </c>
      <c r="B88" s="133" t="s">
        <v>44</v>
      </c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5"/>
      <c r="Q88" s="167">
        <v>0.08</v>
      </c>
      <c r="R88" s="168"/>
      <c r="S88" s="168"/>
      <c r="T88" s="168"/>
      <c r="U88" s="169"/>
      <c r="V88" s="40">
        <f>Q88*V54</f>
        <v>0</v>
      </c>
    </row>
    <row r="89" spans="1:22" s="10" customFormat="1" ht="102.75" customHeight="1">
      <c r="A89" s="19" t="s">
        <v>25</v>
      </c>
      <c r="B89" s="170" t="s">
        <v>120</v>
      </c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2"/>
      <c r="Q89" s="173">
        <v>0.03</v>
      </c>
      <c r="R89" s="174"/>
      <c r="S89" s="174"/>
      <c r="T89" s="174"/>
      <c r="U89" s="175"/>
      <c r="V89" s="43">
        <f>Q89*V54</f>
        <v>0</v>
      </c>
    </row>
    <row r="90" spans="1:22">
      <c r="A90" s="9" t="s">
        <v>26</v>
      </c>
      <c r="B90" s="133" t="s">
        <v>45</v>
      </c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5"/>
      <c r="Q90" s="176">
        <v>6.0000000000000001E-3</v>
      </c>
      <c r="R90" s="168"/>
      <c r="S90" s="168"/>
      <c r="T90" s="168"/>
      <c r="U90" s="169"/>
      <c r="V90" s="40">
        <f>Q90*V54</f>
        <v>0</v>
      </c>
    </row>
    <row r="91" spans="1:22">
      <c r="A91" s="94" t="s">
        <v>46</v>
      </c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6"/>
      <c r="Q91" s="164">
        <f>SUM(Q83:Q90)</f>
        <v>0.3680000000000001</v>
      </c>
      <c r="R91" s="165"/>
      <c r="S91" s="165"/>
      <c r="T91" s="165"/>
      <c r="U91" s="166"/>
      <c r="V91" s="30">
        <f>SUM(V83:V90)</f>
        <v>0</v>
      </c>
    </row>
    <row r="93" spans="1:22">
      <c r="A93" s="150" t="s">
        <v>47</v>
      </c>
      <c r="B93" s="150"/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  <c r="R93" s="150"/>
      <c r="S93" s="150"/>
      <c r="T93" s="150"/>
      <c r="U93" s="150"/>
      <c r="V93" s="150"/>
    </row>
    <row r="94" spans="1:22">
      <c r="A94" s="82" t="s">
        <v>48</v>
      </c>
      <c r="B94" s="94" t="s">
        <v>49</v>
      </c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6"/>
      <c r="V94" s="82" t="s">
        <v>21</v>
      </c>
    </row>
    <row r="95" spans="1:22" s="14" customFormat="1">
      <c r="A95" s="13" t="s">
        <v>0</v>
      </c>
      <c r="B95" s="105" t="s">
        <v>94</v>
      </c>
      <c r="C95" s="139"/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59"/>
      <c r="Q95" s="140">
        <v>8.3299999999999999E-2</v>
      </c>
      <c r="R95" s="141"/>
      <c r="S95" s="141"/>
      <c r="T95" s="141"/>
      <c r="U95" s="142"/>
      <c r="V95" s="44">
        <f>V54*Q95</f>
        <v>0</v>
      </c>
    </row>
    <row r="96" spans="1:22" s="14" customFormat="1">
      <c r="A96" s="13" t="s">
        <v>2</v>
      </c>
      <c r="B96" s="105" t="s">
        <v>95</v>
      </c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59"/>
      <c r="Q96" s="140">
        <v>2.7799999999999998E-2</v>
      </c>
      <c r="R96" s="141"/>
      <c r="S96" s="141"/>
      <c r="T96" s="141"/>
      <c r="U96" s="142"/>
      <c r="V96" s="44">
        <f>V54*Q96</f>
        <v>0</v>
      </c>
    </row>
    <row r="97" spans="1:22">
      <c r="A97" s="22"/>
      <c r="B97" s="160" t="s">
        <v>50</v>
      </c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2">
        <v>0.1111</v>
      </c>
      <c r="R97" s="161"/>
      <c r="S97" s="161"/>
      <c r="T97" s="161"/>
      <c r="U97" s="163"/>
      <c r="V97" s="45">
        <f>SUM(V95:V96)</f>
        <v>0</v>
      </c>
    </row>
    <row r="98" spans="1:22">
      <c r="A98" s="22" t="s">
        <v>4</v>
      </c>
      <c r="B98" s="133" t="s">
        <v>51</v>
      </c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5"/>
      <c r="V98" s="45">
        <f>V97*Q91</f>
        <v>0</v>
      </c>
    </row>
    <row r="99" spans="1:22">
      <c r="A99" s="94" t="s">
        <v>46</v>
      </c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6"/>
      <c r="V99" s="39">
        <f>SUM(V97:V98)</f>
        <v>0</v>
      </c>
    </row>
    <row r="101" spans="1:22">
      <c r="A101" s="150" t="s">
        <v>52</v>
      </c>
      <c r="B101" s="150"/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  <c r="V101" s="150"/>
    </row>
    <row r="102" spans="1:22">
      <c r="A102" s="82" t="s">
        <v>53</v>
      </c>
      <c r="B102" s="94" t="s">
        <v>54</v>
      </c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6"/>
      <c r="V102" s="82" t="s">
        <v>21</v>
      </c>
    </row>
    <row r="103" spans="1:22" ht="36.75" customHeight="1">
      <c r="A103" s="13" t="s">
        <v>0</v>
      </c>
      <c r="B103" s="105" t="s">
        <v>93</v>
      </c>
      <c r="C103" s="139"/>
      <c r="D103" s="139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57">
        <v>6.9999999999999999E-4</v>
      </c>
      <c r="R103" s="158"/>
      <c r="S103" s="158"/>
      <c r="T103" s="158"/>
      <c r="U103" s="158"/>
      <c r="V103" s="56">
        <f>V49*Q103</f>
        <v>0</v>
      </c>
    </row>
    <row r="104" spans="1:22">
      <c r="A104" s="13" t="s">
        <v>2</v>
      </c>
      <c r="B104" s="105" t="s">
        <v>56</v>
      </c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7"/>
      <c r="V104" s="44">
        <f>V103*Q91</f>
        <v>0</v>
      </c>
    </row>
    <row r="105" spans="1:22">
      <c r="A105" s="114" t="s">
        <v>46</v>
      </c>
      <c r="B105" s="115"/>
      <c r="C105" s="115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  <c r="R105" s="115"/>
      <c r="S105" s="115"/>
      <c r="T105" s="115"/>
      <c r="U105" s="116"/>
      <c r="V105" s="57">
        <f>SUM(V103:V104)</f>
        <v>0</v>
      </c>
    </row>
    <row r="106" spans="1:22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>
      <c r="A107" s="151" t="s">
        <v>57</v>
      </c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</row>
    <row r="108" spans="1:22">
      <c r="A108" s="55" t="s">
        <v>58</v>
      </c>
      <c r="B108" s="114" t="s">
        <v>59</v>
      </c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6"/>
      <c r="V108" s="55" t="s">
        <v>21</v>
      </c>
    </row>
    <row r="109" spans="1:22" ht="81.75" customHeight="1">
      <c r="A109" s="13" t="s">
        <v>0</v>
      </c>
      <c r="B109" s="152" t="s">
        <v>96</v>
      </c>
      <c r="C109" s="153"/>
      <c r="D109" s="153"/>
      <c r="E109" s="153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4"/>
      <c r="Q109" s="140">
        <v>4.1999999999999997E-3</v>
      </c>
      <c r="R109" s="109"/>
      <c r="S109" s="109"/>
      <c r="T109" s="109"/>
      <c r="U109" s="110"/>
      <c r="V109" s="56">
        <f>V49*Q109</f>
        <v>0</v>
      </c>
    </row>
    <row r="110" spans="1:22" ht="21.75" customHeight="1">
      <c r="A110" s="13" t="s">
        <v>2</v>
      </c>
      <c r="B110" s="105" t="s">
        <v>60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7"/>
      <c r="V110" s="44">
        <f>V109*8%</f>
        <v>0</v>
      </c>
    </row>
    <row r="111" spans="1:22" ht="23.25" customHeight="1">
      <c r="A111" s="13" t="s">
        <v>4</v>
      </c>
      <c r="B111" s="105" t="s">
        <v>97</v>
      </c>
      <c r="C111" s="139"/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55"/>
      <c r="R111" s="155"/>
      <c r="S111" s="155"/>
      <c r="T111" s="155"/>
      <c r="U111" s="156"/>
      <c r="V111" s="56">
        <f>0.5*0.08*V109</f>
        <v>0</v>
      </c>
    </row>
    <row r="112" spans="1:22" ht="46.5" customHeight="1">
      <c r="A112" s="13" t="s">
        <v>22</v>
      </c>
      <c r="B112" s="148" t="s">
        <v>99</v>
      </c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0">
        <v>4.0000000000000002E-4</v>
      </c>
      <c r="R112" s="141"/>
      <c r="S112" s="141"/>
      <c r="T112" s="141"/>
      <c r="U112" s="142"/>
      <c r="V112" s="56">
        <f>V49*Q112</f>
        <v>0</v>
      </c>
    </row>
    <row r="113" spans="1:22">
      <c r="A113" s="13" t="s">
        <v>23</v>
      </c>
      <c r="B113" s="105" t="s">
        <v>63</v>
      </c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7"/>
      <c r="V113" s="44">
        <f>V112*Q91</f>
        <v>0</v>
      </c>
    </row>
    <row r="114" spans="1:22" ht="18.75" customHeight="1">
      <c r="A114" s="13" t="s">
        <v>24</v>
      </c>
      <c r="B114" s="105" t="s">
        <v>64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7"/>
      <c r="V114" s="44">
        <f>0.5*0.08*V112</f>
        <v>0</v>
      </c>
    </row>
    <row r="115" spans="1:22">
      <c r="A115" s="94" t="s">
        <v>46</v>
      </c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6"/>
      <c r="V115" s="39">
        <f>V109+V110+V111+V112+V113+V114</f>
        <v>0</v>
      </c>
    </row>
    <row r="117" spans="1:22">
      <c r="A117" s="150" t="s">
        <v>65</v>
      </c>
      <c r="B117" s="150"/>
      <c r="C117" s="150"/>
      <c r="D117" s="150"/>
      <c r="E117" s="150"/>
      <c r="F117" s="150"/>
      <c r="G117" s="150"/>
      <c r="H117" s="150"/>
      <c r="I117" s="150"/>
      <c r="J117" s="150"/>
      <c r="K117" s="150"/>
      <c r="L117" s="150"/>
      <c r="M117" s="150"/>
      <c r="N117" s="150"/>
      <c r="O117" s="150"/>
      <c r="P117" s="150"/>
      <c r="Q117" s="150"/>
      <c r="R117" s="150"/>
      <c r="S117" s="150"/>
      <c r="T117" s="150"/>
      <c r="U117" s="150"/>
      <c r="V117" s="150"/>
    </row>
    <row r="118" spans="1:22">
      <c r="A118" s="5" t="s">
        <v>66</v>
      </c>
      <c r="B118" s="145" t="s">
        <v>67</v>
      </c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7"/>
      <c r="V118" s="5" t="s">
        <v>21</v>
      </c>
    </row>
    <row r="119" spans="1:22">
      <c r="A119" s="13" t="s">
        <v>0</v>
      </c>
      <c r="B119" s="143" t="s">
        <v>68</v>
      </c>
      <c r="C119" s="144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0">
        <f>1/12</f>
        <v>8.3333333333333329E-2</v>
      </c>
      <c r="R119" s="141"/>
      <c r="S119" s="141"/>
      <c r="T119" s="141"/>
      <c r="U119" s="142"/>
      <c r="V119" s="44">
        <f>(V54/12)</f>
        <v>0</v>
      </c>
    </row>
    <row r="120" spans="1:22" ht="30" customHeight="1">
      <c r="A120" s="13" t="s">
        <v>2</v>
      </c>
      <c r="B120" s="143" t="s">
        <v>98</v>
      </c>
      <c r="C120" s="144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0">
        <v>1.66E-2</v>
      </c>
      <c r="R120" s="141"/>
      <c r="S120" s="141"/>
      <c r="T120" s="141"/>
      <c r="U120" s="142"/>
      <c r="V120" s="56">
        <f>V49*Q120</f>
        <v>0</v>
      </c>
    </row>
    <row r="121" spans="1:22" ht="30" customHeight="1">
      <c r="A121" s="13" t="s">
        <v>4</v>
      </c>
      <c r="B121" s="105" t="s">
        <v>100</v>
      </c>
      <c r="C121" s="139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40">
        <v>2.0000000000000001E-4</v>
      </c>
      <c r="R121" s="141"/>
      <c r="S121" s="141"/>
      <c r="T121" s="141"/>
      <c r="U121" s="142"/>
      <c r="V121" s="56">
        <f>V49*Q121</f>
        <v>0</v>
      </c>
    </row>
    <row r="122" spans="1:22" ht="30" customHeight="1">
      <c r="A122" s="13" t="s">
        <v>22</v>
      </c>
      <c r="B122" s="105" t="s">
        <v>101</v>
      </c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40">
        <v>7.3000000000000001E-3</v>
      </c>
      <c r="R122" s="141"/>
      <c r="S122" s="141"/>
      <c r="T122" s="141"/>
      <c r="U122" s="142"/>
      <c r="V122" s="56">
        <f>V49*Q122</f>
        <v>0</v>
      </c>
    </row>
    <row r="123" spans="1:22" ht="30" customHeight="1">
      <c r="A123" s="13" t="s">
        <v>23</v>
      </c>
      <c r="B123" s="143" t="s">
        <v>102</v>
      </c>
      <c r="C123" s="144"/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44"/>
      <c r="Q123" s="140">
        <v>2.9999999999999997E-4</v>
      </c>
      <c r="R123" s="141"/>
      <c r="S123" s="141"/>
      <c r="T123" s="141"/>
      <c r="U123" s="142"/>
      <c r="V123" s="56">
        <f>V49*Q123</f>
        <v>0</v>
      </c>
    </row>
    <row r="124" spans="1:22">
      <c r="A124" s="13"/>
      <c r="B124" s="114" t="s">
        <v>50</v>
      </c>
      <c r="C124" s="115"/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 s="115"/>
      <c r="R124" s="115"/>
      <c r="S124" s="115"/>
      <c r="T124" s="115"/>
      <c r="U124" s="116"/>
      <c r="V124" s="57">
        <f>SUM(V119:V123)</f>
        <v>0</v>
      </c>
    </row>
    <row r="125" spans="1:22">
      <c r="A125" s="13" t="s">
        <v>25</v>
      </c>
      <c r="B125" s="105" t="s">
        <v>69</v>
      </c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7"/>
      <c r="V125" s="44">
        <f>V124*Q91</f>
        <v>0</v>
      </c>
    </row>
    <row r="126" spans="1:22">
      <c r="A126" s="114" t="s">
        <v>46</v>
      </c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  <c r="R126" s="115"/>
      <c r="S126" s="115"/>
      <c r="T126" s="115"/>
      <c r="U126" s="116"/>
      <c r="V126" s="57">
        <f>SUM(V124:V125)</f>
        <v>0</v>
      </c>
    </row>
    <row r="127" spans="1:22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>
      <c r="A128" s="117" t="s">
        <v>70</v>
      </c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117"/>
    </row>
    <row r="129" spans="1:22">
      <c r="A129" s="55">
        <v>4</v>
      </c>
      <c r="B129" s="114" t="s">
        <v>71</v>
      </c>
      <c r="C129" s="115"/>
      <c r="D129" s="115"/>
      <c r="E129" s="115"/>
      <c r="F129" s="115"/>
      <c r="G129" s="115"/>
      <c r="H129" s="115"/>
      <c r="I129" s="115"/>
      <c r="J129" s="115"/>
      <c r="K129" s="115"/>
      <c r="L129" s="115"/>
      <c r="M129" s="115"/>
      <c r="N129" s="115"/>
      <c r="O129" s="115"/>
      <c r="P129" s="115"/>
      <c r="Q129" s="115"/>
      <c r="R129" s="115"/>
      <c r="S129" s="115"/>
      <c r="T129" s="115"/>
      <c r="U129" s="116"/>
      <c r="V129" s="55" t="s">
        <v>21</v>
      </c>
    </row>
    <row r="130" spans="1:22">
      <c r="A130" s="13" t="s">
        <v>37</v>
      </c>
      <c r="B130" s="105" t="s">
        <v>38</v>
      </c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7"/>
      <c r="V130" s="44">
        <f>V91</f>
        <v>0</v>
      </c>
    </row>
    <row r="131" spans="1:22">
      <c r="A131" s="13" t="s">
        <v>48</v>
      </c>
      <c r="B131" s="105" t="s">
        <v>49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7"/>
      <c r="V131" s="44">
        <f>V99</f>
        <v>0</v>
      </c>
    </row>
    <row r="132" spans="1:22">
      <c r="A132" s="13" t="s">
        <v>53</v>
      </c>
      <c r="B132" s="105" t="s">
        <v>55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7"/>
      <c r="V132" s="44">
        <f>V105</f>
        <v>0</v>
      </c>
    </row>
    <row r="133" spans="1:22">
      <c r="A133" s="13" t="s">
        <v>58</v>
      </c>
      <c r="B133" s="105" t="s">
        <v>72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7"/>
      <c r="V133" s="44">
        <f>V115</f>
        <v>0</v>
      </c>
    </row>
    <row r="134" spans="1:22">
      <c r="A134" s="13" t="s">
        <v>66</v>
      </c>
      <c r="B134" s="105" t="s">
        <v>73</v>
      </c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7"/>
      <c r="V134" s="44">
        <f>V126</f>
        <v>0</v>
      </c>
    </row>
    <row r="135" spans="1:22">
      <c r="A135" s="22" t="s">
        <v>74</v>
      </c>
      <c r="B135" s="133" t="s">
        <v>30</v>
      </c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5"/>
      <c r="V135" s="38">
        <v>0</v>
      </c>
    </row>
    <row r="136" spans="1:22">
      <c r="A136" s="94" t="s">
        <v>46</v>
      </c>
      <c r="B136" s="95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6"/>
      <c r="V136" s="39">
        <f>SUM(V130:V135)</f>
        <v>0</v>
      </c>
    </row>
    <row r="140" spans="1:22">
      <c r="A140" s="93" t="s">
        <v>75</v>
      </c>
      <c r="B140" s="93"/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</row>
    <row r="141" spans="1:22">
      <c r="A141" s="82">
        <v>5</v>
      </c>
      <c r="B141" s="136" t="s">
        <v>76</v>
      </c>
      <c r="C141" s="137"/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138"/>
      <c r="Q141" s="136" t="s">
        <v>20</v>
      </c>
      <c r="R141" s="137"/>
      <c r="S141" s="137"/>
      <c r="T141" s="137"/>
      <c r="U141" s="138"/>
      <c r="V141" s="37" t="s">
        <v>21</v>
      </c>
    </row>
    <row r="142" spans="1:22" s="12" customFormat="1" ht="12.75" customHeight="1">
      <c r="A142" s="20" t="s">
        <v>0</v>
      </c>
      <c r="B142" s="124" t="s">
        <v>103</v>
      </c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6"/>
      <c r="Q142" s="127">
        <v>0.03</v>
      </c>
      <c r="R142" s="128"/>
      <c r="S142" s="128"/>
      <c r="T142" s="128"/>
      <c r="U142" s="129"/>
      <c r="V142" s="58">
        <f>(V54+V65+V76+V136)*Q142</f>
        <v>0</v>
      </c>
    </row>
    <row r="143" spans="1:22" s="12" customFormat="1" ht="12.75" customHeight="1">
      <c r="A143" s="20" t="s">
        <v>2</v>
      </c>
      <c r="B143" s="124" t="s">
        <v>104</v>
      </c>
      <c r="C143" s="125"/>
      <c r="D143" s="125"/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6"/>
      <c r="Q143" s="127">
        <v>6.7900000000000002E-2</v>
      </c>
      <c r="R143" s="128"/>
      <c r="S143" s="128"/>
      <c r="T143" s="128"/>
      <c r="U143" s="129"/>
      <c r="V143" s="58">
        <f>(V49+V65+V76+V136+V142)*Q143</f>
        <v>0</v>
      </c>
    </row>
    <row r="144" spans="1:22" s="14" customFormat="1">
      <c r="A144" s="13" t="s">
        <v>4</v>
      </c>
      <c r="B144" s="121" t="s">
        <v>77</v>
      </c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3"/>
      <c r="Q144" s="130">
        <f>Q146+Q147+Q148</f>
        <v>0.1225</v>
      </c>
      <c r="R144" s="131"/>
      <c r="S144" s="131"/>
      <c r="T144" s="131"/>
      <c r="U144" s="132"/>
      <c r="V144" s="52">
        <f>V146+V147+V148</f>
        <v>0</v>
      </c>
    </row>
    <row r="145" spans="1:22" s="14" customFormat="1">
      <c r="A145" s="13" t="s">
        <v>61</v>
      </c>
      <c r="B145" s="105" t="s">
        <v>78</v>
      </c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7"/>
      <c r="Q145" s="118">
        <f>1-Q144</f>
        <v>0.87749999999999995</v>
      </c>
      <c r="R145" s="119"/>
      <c r="S145" s="119"/>
      <c r="T145" s="119"/>
      <c r="U145" s="120"/>
      <c r="V145" s="52">
        <f>(V54+V65+V76+V136+V142+V143)/Q145</f>
        <v>0</v>
      </c>
    </row>
    <row r="146" spans="1:22" s="14" customFormat="1" ht="15.75" customHeight="1">
      <c r="A146" s="15" t="s">
        <v>62</v>
      </c>
      <c r="B146" s="121" t="s">
        <v>128</v>
      </c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3"/>
      <c r="Q146" s="111">
        <v>0.03</v>
      </c>
      <c r="R146" s="112"/>
      <c r="S146" s="112"/>
      <c r="T146" s="112"/>
      <c r="U146" s="113"/>
      <c r="V146" s="52">
        <f>V145*Q146</f>
        <v>0</v>
      </c>
    </row>
    <row r="147" spans="1:22">
      <c r="A147" s="15" t="s">
        <v>79</v>
      </c>
      <c r="B147" s="105" t="s">
        <v>129</v>
      </c>
      <c r="C147" s="106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7"/>
      <c r="Q147" s="111">
        <v>7.5999999999999998E-2</v>
      </c>
      <c r="R147" s="112"/>
      <c r="S147" s="112"/>
      <c r="T147" s="112"/>
      <c r="U147" s="113"/>
      <c r="V147" s="52">
        <f>V145*Q147</f>
        <v>0</v>
      </c>
    </row>
    <row r="148" spans="1:22">
      <c r="A148" s="13" t="s">
        <v>80</v>
      </c>
      <c r="B148" s="105" t="s">
        <v>130</v>
      </c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7"/>
      <c r="Q148" s="111">
        <v>1.6500000000000001E-2</v>
      </c>
      <c r="R148" s="112"/>
      <c r="S148" s="112"/>
      <c r="T148" s="112"/>
      <c r="U148" s="113"/>
      <c r="V148" s="52">
        <f>V145*Q148</f>
        <v>0</v>
      </c>
    </row>
    <row r="149" spans="1:22">
      <c r="A149" s="114" t="s">
        <v>46</v>
      </c>
      <c r="B149" s="115"/>
      <c r="C149" s="115"/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5"/>
      <c r="S149" s="115"/>
      <c r="T149" s="115"/>
      <c r="U149" s="116"/>
      <c r="V149" s="54">
        <f>V142+V143+V144</f>
        <v>0</v>
      </c>
    </row>
    <row r="150" spans="1:2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>
      <c r="A151" s="117" t="s">
        <v>81</v>
      </c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</row>
    <row r="152" spans="1:22">
      <c r="A152" s="114" t="s">
        <v>82</v>
      </c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  <c r="R152" s="115"/>
      <c r="S152" s="115"/>
      <c r="T152" s="115"/>
      <c r="U152" s="116"/>
      <c r="V152" s="55" t="s">
        <v>21</v>
      </c>
    </row>
    <row r="153" spans="1:22">
      <c r="A153" s="13" t="s">
        <v>83</v>
      </c>
      <c r="B153" s="105" t="s">
        <v>84</v>
      </c>
      <c r="C153" s="106"/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106"/>
      <c r="R153" s="106"/>
      <c r="S153" s="106"/>
      <c r="T153" s="106"/>
      <c r="U153" s="107"/>
      <c r="V153" s="52">
        <f>V54</f>
        <v>0</v>
      </c>
    </row>
    <row r="154" spans="1:22">
      <c r="A154" s="13" t="s">
        <v>2</v>
      </c>
      <c r="B154" s="105" t="s">
        <v>85</v>
      </c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7"/>
      <c r="V154" s="52">
        <f>V65</f>
        <v>0</v>
      </c>
    </row>
    <row r="155" spans="1:22">
      <c r="A155" s="13" t="s">
        <v>4</v>
      </c>
      <c r="B155" s="105" t="s">
        <v>140</v>
      </c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7"/>
      <c r="V155" s="52">
        <f>V76</f>
        <v>0</v>
      </c>
    </row>
    <row r="156" spans="1:22" ht="18" customHeight="1">
      <c r="A156" s="13" t="s">
        <v>22</v>
      </c>
      <c r="B156" s="105" t="s">
        <v>86</v>
      </c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7"/>
      <c r="V156" s="52">
        <f>V136</f>
        <v>0</v>
      </c>
    </row>
    <row r="157" spans="1:22" ht="18.75" customHeight="1">
      <c r="A157" s="108" t="s">
        <v>87</v>
      </c>
      <c r="B157" s="109"/>
      <c r="C157" s="109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10"/>
      <c r="V157" s="52">
        <f>SUM(V153:V156)</f>
        <v>0</v>
      </c>
    </row>
    <row r="158" spans="1:22" ht="21" customHeight="1">
      <c r="A158" s="13" t="s">
        <v>23</v>
      </c>
      <c r="B158" s="105" t="s">
        <v>88</v>
      </c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7"/>
      <c r="V158" s="52">
        <f>V149</f>
        <v>0</v>
      </c>
    </row>
    <row r="159" spans="1:22" ht="17.25" customHeight="1">
      <c r="A159" s="94" t="s">
        <v>141</v>
      </c>
      <c r="B159" s="95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6"/>
      <c r="V159" s="36">
        <f>SUM(V157:V158)</f>
        <v>0</v>
      </c>
    </row>
    <row r="162" spans="1:22">
      <c r="A162" s="93" t="s">
        <v>92</v>
      </c>
      <c r="B162" s="93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</row>
    <row r="163" spans="1:22">
      <c r="A163" s="94" t="s">
        <v>89</v>
      </c>
      <c r="B163" s="95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6"/>
    </row>
    <row r="164" spans="1:22" ht="31.5">
      <c r="A164" s="80" t="s">
        <v>90</v>
      </c>
      <c r="B164" s="81"/>
      <c r="C164" s="81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97" t="s">
        <v>105</v>
      </c>
      <c r="S164" s="98"/>
      <c r="T164" s="97" t="s">
        <v>106</v>
      </c>
      <c r="U164" s="99"/>
      <c r="V164" s="82" t="s">
        <v>107</v>
      </c>
    </row>
    <row r="165" spans="1:22">
      <c r="A165" s="83" t="s">
        <v>83</v>
      </c>
      <c r="B165" s="100" t="s">
        <v>108</v>
      </c>
      <c r="C165" s="101"/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2">
        <f>M30</f>
        <v>4</v>
      </c>
      <c r="S165" s="102"/>
      <c r="T165" s="103">
        <f>V159</f>
        <v>0</v>
      </c>
      <c r="U165" s="104"/>
      <c r="V165" s="29">
        <f>T165*R165</f>
        <v>0</v>
      </c>
    </row>
    <row r="166" spans="1:22">
      <c r="A166" s="83" t="s">
        <v>4</v>
      </c>
      <c r="B166" s="89" t="s">
        <v>154</v>
      </c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1"/>
      <c r="V166" s="29">
        <f>V165*Q23</f>
        <v>0</v>
      </c>
    </row>
    <row r="167" spans="1:22">
      <c r="A167" s="60"/>
      <c r="B167" s="61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3"/>
    </row>
    <row r="169" spans="1:22" ht="49.5" customHeight="1">
      <c r="A169" s="92" t="s">
        <v>142</v>
      </c>
      <c r="B169" s="92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</row>
    <row r="171" spans="1:22">
      <c r="A171" s="59" t="s">
        <v>109</v>
      </c>
    </row>
  </sheetData>
  <mergeCells count="193">
    <mergeCell ref="A10:N10"/>
    <mergeCell ref="O10:V10"/>
    <mergeCell ref="A11:V11"/>
    <mergeCell ref="A13:V13"/>
    <mergeCell ref="B15:P15"/>
    <mergeCell ref="Q15:V15"/>
    <mergeCell ref="A1:V1"/>
    <mergeCell ref="A2:V2"/>
    <mergeCell ref="A4:V4"/>
    <mergeCell ref="A6:V6"/>
    <mergeCell ref="A8:V8"/>
    <mergeCell ref="A9:V9"/>
    <mergeCell ref="B19:P19"/>
    <mergeCell ref="Q19:V19"/>
    <mergeCell ref="B20:P20"/>
    <mergeCell ref="Q20:V20"/>
    <mergeCell ref="B21:P21"/>
    <mergeCell ref="Q21:V21"/>
    <mergeCell ref="B16:P16"/>
    <mergeCell ref="Q16:V16"/>
    <mergeCell ref="B17:P17"/>
    <mergeCell ref="Q17:V17"/>
    <mergeCell ref="B18:P18"/>
    <mergeCell ref="Q18:V18"/>
    <mergeCell ref="A27:V27"/>
    <mergeCell ref="A29:F29"/>
    <mergeCell ref="G29:L29"/>
    <mergeCell ref="M29:V29"/>
    <mergeCell ref="A30:F30"/>
    <mergeCell ref="G30:L30"/>
    <mergeCell ref="M30:V30"/>
    <mergeCell ref="B22:P22"/>
    <mergeCell ref="Q22:V22"/>
    <mergeCell ref="B23:P23"/>
    <mergeCell ref="Q23:V23"/>
    <mergeCell ref="A24:V24"/>
    <mergeCell ref="A25:V25"/>
    <mergeCell ref="B39:P39"/>
    <mergeCell ref="Q39:V39"/>
    <mergeCell ref="B40:P40"/>
    <mergeCell ref="Q40:V40"/>
    <mergeCell ref="B41:P41"/>
    <mergeCell ref="Q41:V41"/>
    <mergeCell ref="A33:V33"/>
    <mergeCell ref="A34:V34"/>
    <mergeCell ref="A36:V36"/>
    <mergeCell ref="B37:P37"/>
    <mergeCell ref="Q37:V37"/>
    <mergeCell ref="B38:P38"/>
    <mergeCell ref="Q38:V38"/>
    <mergeCell ref="B48:P48"/>
    <mergeCell ref="Q48:U48"/>
    <mergeCell ref="B49:P49"/>
    <mergeCell ref="Q49:U49"/>
    <mergeCell ref="B50:P50"/>
    <mergeCell ref="Q50:U50"/>
    <mergeCell ref="B42:P42"/>
    <mergeCell ref="Q42:V42"/>
    <mergeCell ref="B43:P43"/>
    <mergeCell ref="Q43:V43"/>
    <mergeCell ref="B44:V44"/>
    <mergeCell ref="A46:V46"/>
    <mergeCell ref="A57:V57"/>
    <mergeCell ref="B59:U59"/>
    <mergeCell ref="B60:O60"/>
    <mergeCell ref="B61:U61"/>
    <mergeCell ref="B62:O62"/>
    <mergeCell ref="B63:O63"/>
    <mergeCell ref="B51:P51"/>
    <mergeCell ref="Q51:U51"/>
    <mergeCell ref="B52:U52"/>
    <mergeCell ref="B53:P53"/>
    <mergeCell ref="Q53:U53"/>
    <mergeCell ref="B54:U54"/>
    <mergeCell ref="B73:U73"/>
    <mergeCell ref="B74:U74"/>
    <mergeCell ref="B75:U75"/>
    <mergeCell ref="A76:U76"/>
    <mergeCell ref="A79:V79"/>
    <mergeCell ref="A81:V81"/>
    <mergeCell ref="B64:U64"/>
    <mergeCell ref="A65:U65"/>
    <mergeCell ref="A68:V68"/>
    <mergeCell ref="B70:U70"/>
    <mergeCell ref="B71:U71"/>
    <mergeCell ref="B72:U72"/>
    <mergeCell ref="B85:P85"/>
    <mergeCell ref="Q85:U85"/>
    <mergeCell ref="B86:P86"/>
    <mergeCell ref="Q86:U86"/>
    <mergeCell ref="B87:P87"/>
    <mergeCell ref="Q87:U87"/>
    <mergeCell ref="B82:P82"/>
    <mergeCell ref="Q82:U82"/>
    <mergeCell ref="B83:P83"/>
    <mergeCell ref="Q83:U83"/>
    <mergeCell ref="B84:P84"/>
    <mergeCell ref="Q84:U84"/>
    <mergeCell ref="A91:P91"/>
    <mergeCell ref="Q91:U91"/>
    <mergeCell ref="A93:V93"/>
    <mergeCell ref="B94:U94"/>
    <mergeCell ref="B95:P95"/>
    <mergeCell ref="Q95:U95"/>
    <mergeCell ref="B88:P88"/>
    <mergeCell ref="Q88:U88"/>
    <mergeCell ref="B89:P89"/>
    <mergeCell ref="Q89:U89"/>
    <mergeCell ref="B90:P90"/>
    <mergeCell ref="Q90:U90"/>
    <mergeCell ref="A101:V101"/>
    <mergeCell ref="B102:U102"/>
    <mergeCell ref="B103:P103"/>
    <mergeCell ref="Q103:U103"/>
    <mergeCell ref="B104:U104"/>
    <mergeCell ref="A105:U105"/>
    <mergeCell ref="B96:P96"/>
    <mergeCell ref="Q96:U96"/>
    <mergeCell ref="B97:P97"/>
    <mergeCell ref="Q97:U97"/>
    <mergeCell ref="B98:U98"/>
    <mergeCell ref="A99:U99"/>
    <mergeCell ref="B112:P112"/>
    <mergeCell ref="Q112:U112"/>
    <mergeCell ref="B113:U113"/>
    <mergeCell ref="B114:U114"/>
    <mergeCell ref="A115:U115"/>
    <mergeCell ref="A117:V117"/>
    <mergeCell ref="A107:V107"/>
    <mergeCell ref="B108:U108"/>
    <mergeCell ref="B109:P109"/>
    <mergeCell ref="Q109:U109"/>
    <mergeCell ref="B110:U110"/>
    <mergeCell ref="B111:U111"/>
    <mergeCell ref="B122:P122"/>
    <mergeCell ref="Q122:U122"/>
    <mergeCell ref="B123:P123"/>
    <mergeCell ref="Q123:U123"/>
    <mergeCell ref="B124:U124"/>
    <mergeCell ref="B125:U125"/>
    <mergeCell ref="B118:U118"/>
    <mergeCell ref="B119:P119"/>
    <mergeCell ref="Q119:U119"/>
    <mergeCell ref="B120:P120"/>
    <mergeCell ref="Q120:U120"/>
    <mergeCell ref="B121:P121"/>
    <mergeCell ref="Q121:U121"/>
    <mergeCell ref="B133:U133"/>
    <mergeCell ref="B134:U134"/>
    <mergeCell ref="B135:U135"/>
    <mergeCell ref="A136:U136"/>
    <mergeCell ref="A140:V140"/>
    <mergeCell ref="B141:P141"/>
    <mergeCell ref="Q141:U141"/>
    <mergeCell ref="A126:U126"/>
    <mergeCell ref="A128:V128"/>
    <mergeCell ref="B129:U129"/>
    <mergeCell ref="B130:U130"/>
    <mergeCell ref="B131:U131"/>
    <mergeCell ref="B132:U132"/>
    <mergeCell ref="B145:P145"/>
    <mergeCell ref="Q145:U145"/>
    <mergeCell ref="B146:P146"/>
    <mergeCell ref="Q146:U146"/>
    <mergeCell ref="B147:P147"/>
    <mergeCell ref="Q147:U147"/>
    <mergeCell ref="B142:P142"/>
    <mergeCell ref="Q142:U142"/>
    <mergeCell ref="B143:P143"/>
    <mergeCell ref="Q143:U143"/>
    <mergeCell ref="B144:P144"/>
    <mergeCell ref="Q144:U144"/>
    <mergeCell ref="B154:U154"/>
    <mergeCell ref="B155:U155"/>
    <mergeCell ref="B156:U156"/>
    <mergeCell ref="A157:U157"/>
    <mergeCell ref="B158:U158"/>
    <mergeCell ref="A159:U159"/>
    <mergeCell ref="B148:P148"/>
    <mergeCell ref="Q148:U148"/>
    <mergeCell ref="A149:U149"/>
    <mergeCell ref="A151:V151"/>
    <mergeCell ref="A152:U152"/>
    <mergeCell ref="B153:U153"/>
    <mergeCell ref="B166:U166"/>
    <mergeCell ref="A169:V169"/>
    <mergeCell ref="A162:V162"/>
    <mergeCell ref="A163:V163"/>
    <mergeCell ref="R164:S164"/>
    <mergeCell ref="T164:U164"/>
    <mergeCell ref="B165:Q165"/>
    <mergeCell ref="R165:S165"/>
    <mergeCell ref="T165:U165"/>
  </mergeCells>
  <printOptions horizontalCentered="1"/>
  <pageMargins left="0.51181102362204722" right="0.51181102362204722" top="0.39370078740157483" bottom="0.39370078740157483" header="0.31496062992125984" footer="0.31496062992125984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171"/>
  <sheetViews>
    <sheetView topLeftCell="A124" workbookViewId="0">
      <selection activeCell="S63" sqref="S63"/>
    </sheetView>
  </sheetViews>
  <sheetFormatPr defaultRowHeight="15.75"/>
  <cols>
    <col min="1" max="1" width="19.28515625" style="1" customWidth="1"/>
    <col min="2" max="3" width="3.28515625" style="1" customWidth="1"/>
    <col min="4" max="4" width="3.5703125" style="1" customWidth="1"/>
    <col min="5" max="5" width="2.85546875" style="1" customWidth="1"/>
    <col min="6" max="6" width="3.28515625" style="1" customWidth="1"/>
    <col min="7" max="7" width="6.85546875" style="1" customWidth="1"/>
    <col min="8" max="8" width="3" style="1" customWidth="1"/>
    <col min="9" max="9" width="2.140625" style="1" customWidth="1"/>
    <col min="10" max="10" width="2.28515625" style="1" customWidth="1"/>
    <col min="11" max="11" width="2.140625" style="1" customWidth="1"/>
    <col min="12" max="12" width="4.7109375" style="1" customWidth="1"/>
    <col min="13" max="13" width="3.140625" style="1" customWidth="1"/>
    <col min="14" max="14" width="2.7109375" style="1" customWidth="1"/>
    <col min="15" max="15" width="9.85546875" style="1" customWidth="1"/>
    <col min="16" max="18" width="9.140625" style="1"/>
    <col min="19" max="21" width="9.140625" style="1" customWidth="1"/>
    <col min="22" max="22" width="18.140625" style="1" customWidth="1"/>
    <col min="23" max="16384" width="9.140625" style="1"/>
  </cols>
  <sheetData>
    <row r="1" spans="1:24">
      <c r="A1" s="232" t="s">
        <v>134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</row>
    <row r="2" spans="1:24">
      <c r="A2" s="232" t="s">
        <v>135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</row>
    <row r="3" spans="1:24">
      <c r="A3" s="2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4">
      <c r="A4" s="235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</row>
    <row r="5" spans="1:24" s="14" customFormat="1">
      <c r="A5" s="71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</row>
    <row r="6" spans="1:24" ht="15.75" customHeight="1">
      <c r="A6" s="201" t="s">
        <v>155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</row>
    <row r="7" spans="1:24" ht="15.75" customHeight="1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X7" s="77"/>
    </row>
    <row r="8" spans="1:24">
      <c r="A8" s="237" t="s">
        <v>137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</row>
    <row r="9" spans="1:24">
      <c r="A9" s="238" t="s">
        <v>133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40"/>
    </row>
    <row r="10" spans="1:24">
      <c r="A10" s="222" t="s">
        <v>131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4" t="s">
        <v>136</v>
      </c>
      <c r="P10" s="223"/>
      <c r="Q10" s="223"/>
      <c r="R10" s="223"/>
      <c r="S10" s="223"/>
      <c r="T10" s="223"/>
      <c r="U10" s="223"/>
      <c r="V10" s="225"/>
    </row>
    <row r="11" spans="1:24" ht="30" customHeight="1">
      <c r="A11" s="226" t="s">
        <v>132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8"/>
    </row>
    <row r="13" spans="1:24">
      <c r="A13" s="177" t="s">
        <v>111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</row>
    <row r="14" spans="1:2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4" ht="15.75" customHeight="1">
      <c r="A15" s="22" t="s">
        <v>0</v>
      </c>
      <c r="B15" s="133" t="s">
        <v>1</v>
      </c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5"/>
      <c r="Q15" s="229"/>
      <c r="R15" s="230"/>
      <c r="S15" s="230"/>
      <c r="T15" s="230"/>
      <c r="U15" s="230"/>
      <c r="V15" s="231"/>
    </row>
    <row r="16" spans="1:24" ht="15.75" customHeight="1">
      <c r="A16" s="22" t="s">
        <v>2</v>
      </c>
      <c r="B16" s="133" t="s">
        <v>3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5"/>
      <c r="Q16" s="221"/>
      <c r="R16" s="215"/>
      <c r="S16" s="215"/>
      <c r="T16" s="215"/>
      <c r="U16" s="215"/>
      <c r="V16" s="216"/>
    </row>
    <row r="17" spans="1:24" ht="15.75" customHeight="1">
      <c r="A17" s="22" t="s">
        <v>144</v>
      </c>
      <c r="B17" s="133" t="s">
        <v>5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5"/>
      <c r="Q17" s="221" t="s">
        <v>112</v>
      </c>
      <c r="R17" s="215"/>
      <c r="S17" s="215"/>
      <c r="T17" s="215"/>
      <c r="U17" s="215"/>
      <c r="V17" s="216"/>
    </row>
    <row r="18" spans="1:24" ht="15.75" customHeight="1">
      <c r="A18" s="22" t="s">
        <v>61</v>
      </c>
      <c r="B18" s="133" t="s">
        <v>113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5"/>
      <c r="Q18" s="221" t="s">
        <v>161</v>
      </c>
      <c r="R18" s="215"/>
      <c r="S18" s="215"/>
      <c r="T18" s="215"/>
      <c r="U18" s="215"/>
      <c r="V18" s="216"/>
    </row>
    <row r="19" spans="1:24" ht="15.75" customHeight="1">
      <c r="A19" s="22" t="s">
        <v>62</v>
      </c>
      <c r="B19" s="133" t="s">
        <v>114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5"/>
      <c r="Q19" s="214">
        <v>45286</v>
      </c>
      <c r="R19" s="215"/>
      <c r="S19" s="215"/>
      <c r="T19" s="215"/>
      <c r="U19" s="215"/>
      <c r="V19" s="216"/>
    </row>
    <row r="20" spans="1:24" ht="15.75" customHeight="1">
      <c r="A20" s="22" t="s">
        <v>79</v>
      </c>
      <c r="B20" s="133" t="s">
        <v>115</v>
      </c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5"/>
      <c r="Q20" s="221" t="s">
        <v>162</v>
      </c>
      <c r="R20" s="215"/>
      <c r="S20" s="215"/>
      <c r="T20" s="215"/>
      <c r="U20" s="215"/>
      <c r="V20" s="216"/>
    </row>
    <row r="21" spans="1:24" ht="15.75" customHeight="1">
      <c r="A21" s="22" t="s">
        <v>80</v>
      </c>
      <c r="B21" s="133" t="s">
        <v>116</v>
      </c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5"/>
      <c r="Q21" s="221" t="s">
        <v>163</v>
      </c>
      <c r="R21" s="215"/>
      <c r="S21" s="215"/>
      <c r="T21" s="215"/>
      <c r="U21" s="215"/>
      <c r="V21" s="216"/>
    </row>
    <row r="22" spans="1:24" ht="15.75" customHeight="1">
      <c r="A22" s="22" t="s">
        <v>124</v>
      </c>
      <c r="B22" s="133" t="s">
        <v>117</v>
      </c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5"/>
      <c r="Q22" s="214">
        <v>45281</v>
      </c>
      <c r="R22" s="215"/>
      <c r="S22" s="215"/>
      <c r="T22" s="215"/>
      <c r="U22" s="215"/>
      <c r="V22" s="216"/>
    </row>
    <row r="23" spans="1:24" ht="15.75" customHeight="1">
      <c r="A23" s="22" t="s">
        <v>6</v>
      </c>
      <c r="B23" s="133" t="s">
        <v>7</v>
      </c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5"/>
      <c r="Q23" s="217">
        <v>12</v>
      </c>
      <c r="R23" s="218"/>
      <c r="S23" s="218"/>
      <c r="T23" s="218"/>
      <c r="U23" s="218"/>
      <c r="V23" s="219"/>
    </row>
    <row r="24" spans="1:24">
      <c r="A24" s="220" t="s">
        <v>170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</row>
    <row r="25" spans="1:24">
      <c r="A25" s="220" t="s">
        <v>145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X25" s="75"/>
    </row>
    <row r="26" spans="1:24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X26" s="75"/>
    </row>
    <row r="27" spans="1:24">
      <c r="A27" s="201" t="s">
        <v>8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</row>
    <row r="28" spans="1:2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4">
      <c r="A29" s="94" t="s">
        <v>9</v>
      </c>
      <c r="B29" s="95"/>
      <c r="C29" s="95"/>
      <c r="D29" s="95"/>
      <c r="E29" s="95"/>
      <c r="F29" s="96"/>
      <c r="G29" s="94" t="s">
        <v>10</v>
      </c>
      <c r="H29" s="95"/>
      <c r="I29" s="95"/>
      <c r="J29" s="95"/>
      <c r="K29" s="95"/>
      <c r="L29" s="96"/>
      <c r="M29" s="94" t="s">
        <v>11</v>
      </c>
      <c r="N29" s="95"/>
      <c r="O29" s="95"/>
      <c r="P29" s="95"/>
      <c r="Q29" s="95"/>
      <c r="R29" s="95"/>
      <c r="S29" s="95"/>
      <c r="T29" s="95"/>
      <c r="U29" s="95"/>
      <c r="V29" s="96"/>
    </row>
    <row r="30" spans="1:24" s="18" customFormat="1" ht="42" customHeight="1">
      <c r="A30" s="208" t="s">
        <v>138</v>
      </c>
      <c r="B30" s="209"/>
      <c r="C30" s="209"/>
      <c r="D30" s="209"/>
      <c r="E30" s="209"/>
      <c r="F30" s="210"/>
      <c r="G30" s="211" t="s">
        <v>110</v>
      </c>
      <c r="H30" s="212"/>
      <c r="I30" s="212"/>
      <c r="J30" s="212"/>
      <c r="K30" s="212"/>
      <c r="L30" s="213"/>
      <c r="M30" s="211">
        <v>4</v>
      </c>
      <c r="N30" s="212"/>
      <c r="O30" s="212"/>
      <c r="P30" s="212"/>
      <c r="Q30" s="212"/>
      <c r="R30" s="212"/>
      <c r="S30" s="212"/>
      <c r="T30" s="212"/>
      <c r="U30" s="212"/>
      <c r="V30" s="213"/>
    </row>
    <row r="31" spans="1:24">
      <c r="A31" s="1" t="s">
        <v>173</v>
      </c>
    </row>
    <row r="33" spans="1:24">
      <c r="A33" s="177" t="s">
        <v>12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</row>
    <row r="34" spans="1:24">
      <c r="A34" s="177" t="s">
        <v>13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</row>
    <row r="36" spans="1:24">
      <c r="A36" s="136" t="s">
        <v>14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8"/>
    </row>
    <row r="37" spans="1:24">
      <c r="A37" s="22">
        <v>1</v>
      </c>
      <c r="B37" s="105" t="s">
        <v>15</v>
      </c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7"/>
      <c r="Q37" s="205" t="str">
        <f>A6</f>
        <v>SERVIÇOS DE RECEPCIONISTA (CBO 4221)</v>
      </c>
      <c r="R37" s="206"/>
      <c r="S37" s="206"/>
      <c r="T37" s="206"/>
      <c r="U37" s="206"/>
      <c r="V37" s="207"/>
    </row>
    <row r="38" spans="1:24">
      <c r="A38" s="22">
        <v>2</v>
      </c>
      <c r="B38" s="105" t="s">
        <v>119</v>
      </c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7"/>
      <c r="Q38" s="202">
        <v>0</v>
      </c>
      <c r="R38" s="203"/>
      <c r="S38" s="203"/>
      <c r="T38" s="203"/>
      <c r="U38" s="203"/>
      <c r="V38" s="204"/>
    </row>
    <row r="39" spans="1:24">
      <c r="A39" s="22">
        <v>3</v>
      </c>
      <c r="B39" s="105" t="s">
        <v>127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7"/>
      <c r="Q39" s="202">
        <v>0</v>
      </c>
      <c r="R39" s="203"/>
      <c r="S39" s="203"/>
      <c r="T39" s="203"/>
      <c r="U39" s="203"/>
      <c r="V39" s="204"/>
      <c r="X39" s="1" t="s">
        <v>109</v>
      </c>
    </row>
    <row r="40" spans="1:24">
      <c r="A40" s="22" t="s">
        <v>125</v>
      </c>
      <c r="B40" s="105" t="s">
        <v>151</v>
      </c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7"/>
      <c r="Q40" s="202">
        <v>0</v>
      </c>
      <c r="R40" s="203"/>
      <c r="S40" s="203"/>
      <c r="T40" s="203"/>
      <c r="U40" s="203"/>
      <c r="V40" s="204"/>
    </row>
    <row r="41" spans="1:24">
      <c r="A41" s="22" t="s">
        <v>126</v>
      </c>
      <c r="B41" s="105" t="s">
        <v>152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7"/>
      <c r="Q41" s="202">
        <v>0</v>
      </c>
      <c r="R41" s="203"/>
      <c r="S41" s="203"/>
      <c r="T41" s="203"/>
      <c r="U41" s="203"/>
      <c r="V41" s="204"/>
    </row>
    <row r="42" spans="1:24">
      <c r="A42" s="22">
        <v>4</v>
      </c>
      <c r="B42" s="105" t="s">
        <v>16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7"/>
      <c r="Q42" s="193" t="s">
        <v>157</v>
      </c>
      <c r="R42" s="194"/>
      <c r="S42" s="194"/>
      <c r="T42" s="194"/>
      <c r="U42" s="194"/>
      <c r="V42" s="195"/>
    </row>
    <row r="43" spans="1:24">
      <c r="A43" s="22">
        <v>5</v>
      </c>
      <c r="B43" s="105" t="s">
        <v>17</v>
      </c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7"/>
      <c r="Q43" s="196" t="s">
        <v>118</v>
      </c>
      <c r="R43" s="197"/>
      <c r="S43" s="197"/>
      <c r="T43" s="197"/>
      <c r="U43" s="197"/>
      <c r="V43" s="198"/>
    </row>
    <row r="44" spans="1:24" ht="15.75" customHeight="1">
      <c r="A44" s="3"/>
      <c r="B44" s="199" t="s">
        <v>153</v>
      </c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</row>
    <row r="46" spans="1:24">
      <c r="A46" s="201" t="s">
        <v>18</v>
      </c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</row>
    <row r="47" spans="1:24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</row>
    <row r="48" spans="1:24">
      <c r="A48" s="67">
        <v>1</v>
      </c>
      <c r="B48" s="94" t="s">
        <v>19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6"/>
      <c r="Q48" s="136" t="s">
        <v>20</v>
      </c>
      <c r="R48" s="165"/>
      <c r="S48" s="165"/>
      <c r="T48" s="165"/>
      <c r="U48" s="166"/>
      <c r="V48" s="67" t="s">
        <v>21</v>
      </c>
    </row>
    <row r="49" spans="1:22" ht="15.75" customHeight="1">
      <c r="A49" s="22" t="s">
        <v>0</v>
      </c>
      <c r="B49" s="133" t="s">
        <v>146</v>
      </c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5"/>
      <c r="Q49" s="192"/>
      <c r="R49" s="161"/>
      <c r="S49" s="161"/>
      <c r="T49" s="161"/>
      <c r="U49" s="163"/>
      <c r="V49" s="40">
        <f>Q39/44*44</f>
        <v>0</v>
      </c>
    </row>
    <row r="50" spans="1:22">
      <c r="A50" s="16" t="s">
        <v>2</v>
      </c>
      <c r="B50" s="181" t="s">
        <v>139</v>
      </c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3">
        <v>0</v>
      </c>
      <c r="R50" s="184"/>
      <c r="S50" s="184"/>
      <c r="T50" s="184"/>
      <c r="U50" s="185"/>
      <c r="V50" s="40">
        <v>0</v>
      </c>
    </row>
    <row r="51" spans="1:22">
      <c r="A51" s="16" t="s">
        <v>4</v>
      </c>
      <c r="B51" s="181" t="s">
        <v>158</v>
      </c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3">
        <v>20</v>
      </c>
      <c r="R51" s="184"/>
      <c r="S51" s="184"/>
      <c r="T51" s="184"/>
      <c r="U51" s="185"/>
      <c r="V51" s="52">
        <f>(V49/220*180)*Q51%</f>
        <v>0</v>
      </c>
    </row>
    <row r="52" spans="1:22">
      <c r="A52" s="34"/>
      <c r="B52" s="100" t="s">
        <v>27</v>
      </c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36">
        <f>V49+V51</f>
        <v>0</v>
      </c>
    </row>
    <row r="53" spans="1:22">
      <c r="A53" s="16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5"/>
      <c r="Q53" s="187"/>
      <c r="R53" s="188"/>
      <c r="S53" s="188"/>
      <c r="T53" s="188"/>
      <c r="U53" s="189"/>
      <c r="V53" s="17"/>
    </row>
    <row r="54" spans="1:22">
      <c r="A54" s="35"/>
      <c r="B54" s="190" t="s">
        <v>91</v>
      </c>
      <c r="C54" s="191"/>
      <c r="D54" s="191"/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36">
        <f>V52+V53</f>
        <v>0</v>
      </c>
    </row>
    <row r="55" spans="1:22">
      <c r="A55" s="2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5"/>
    </row>
    <row r="56" spans="1:2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7"/>
    </row>
    <row r="57" spans="1:22">
      <c r="A57" s="177" t="s">
        <v>28</v>
      </c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</row>
    <row r="59" spans="1:22">
      <c r="A59" s="67">
        <v>2</v>
      </c>
      <c r="B59" s="94" t="s">
        <v>29</v>
      </c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6"/>
      <c r="V59" s="67" t="s">
        <v>21</v>
      </c>
    </row>
    <row r="60" spans="1:22" s="11" customFormat="1" ht="18" customHeight="1">
      <c r="A60" s="13" t="s">
        <v>109</v>
      </c>
      <c r="B60" s="105" t="s">
        <v>109</v>
      </c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48" t="s">
        <v>109</v>
      </c>
      <c r="Q60" s="49" t="s">
        <v>109</v>
      </c>
      <c r="R60" s="48" t="s">
        <v>109</v>
      </c>
      <c r="S60" s="49" t="s">
        <v>109</v>
      </c>
      <c r="T60" s="64"/>
      <c r="U60" s="69"/>
      <c r="V60" s="50" t="s">
        <v>109</v>
      </c>
    </row>
    <row r="61" spans="1:22" s="11" customFormat="1">
      <c r="A61" s="13" t="s">
        <v>109</v>
      </c>
      <c r="B61" s="105" t="s">
        <v>109</v>
      </c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59"/>
      <c r="V61" s="51" t="s">
        <v>109</v>
      </c>
    </row>
    <row r="62" spans="1:22" ht="15.75" customHeight="1">
      <c r="A62" s="13" t="s">
        <v>0</v>
      </c>
      <c r="B62" s="105" t="s">
        <v>166</v>
      </c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48" t="s">
        <v>122</v>
      </c>
      <c r="Q62" s="49">
        <v>22</v>
      </c>
      <c r="R62" s="48" t="s">
        <v>121</v>
      </c>
      <c r="S62" s="49">
        <v>0</v>
      </c>
      <c r="T62" s="79"/>
      <c r="U62" s="84"/>
      <c r="V62" s="52">
        <f>Q62*S62</f>
        <v>0</v>
      </c>
    </row>
    <row r="63" spans="1:22" s="4" customFormat="1" ht="15.75" customHeight="1">
      <c r="A63" s="20" t="s">
        <v>109</v>
      </c>
      <c r="B63" s="105" t="s">
        <v>109</v>
      </c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48" t="s">
        <v>109</v>
      </c>
      <c r="Q63" s="49" t="s">
        <v>109</v>
      </c>
      <c r="R63" s="48" t="s">
        <v>109</v>
      </c>
      <c r="S63" s="49">
        <v>0</v>
      </c>
      <c r="T63" s="64"/>
      <c r="U63" s="69"/>
      <c r="V63" s="41" t="s">
        <v>109</v>
      </c>
    </row>
    <row r="64" spans="1:22">
      <c r="A64" s="13" t="s">
        <v>109</v>
      </c>
      <c r="B64" s="105" t="s">
        <v>109</v>
      </c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7"/>
      <c r="V64" s="53" t="s">
        <v>109</v>
      </c>
    </row>
    <row r="65" spans="1:22">
      <c r="A65" s="114" t="s">
        <v>31</v>
      </c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6"/>
      <c r="V65" s="54">
        <f>SUM(V60:V64)</f>
        <v>0</v>
      </c>
    </row>
    <row r="66" spans="1:22" s="14" customFormat="1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3"/>
    </row>
    <row r="67" spans="1:2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>
      <c r="A68" s="178" t="s">
        <v>32</v>
      </c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8"/>
      <c r="V68" s="178"/>
    </row>
    <row r="69" spans="1:2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>
      <c r="A70" s="55">
        <v>3</v>
      </c>
      <c r="B70" s="114" t="s">
        <v>33</v>
      </c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6"/>
      <c r="V70" s="55" t="s">
        <v>21</v>
      </c>
    </row>
    <row r="71" spans="1:22" s="10" customFormat="1">
      <c r="A71" s="20" t="s">
        <v>147</v>
      </c>
      <c r="B71" s="152" t="s">
        <v>123</v>
      </c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80"/>
      <c r="V71" s="41">
        <v>0</v>
      </c>
    </row>
    <row r="72" spans="1:22" s="10" customFormat="1">
      <c r="A72" s="20" t="s">
        <v>148</v>
      </c>
      <c r="B72" s="152" t="s">
        <v>143</v>
      </c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80"/>
      <c r="V72" s="41">
        <v>0</v>
      </c>
    </row>
    <row r="73" spans="1:22" s="10" customFormat="1" ht="15.75" customHeight="1">
      <c r="A73" s="19" t="s">
        <v>109</v>
      </c>
      <c r="B73" s="170" t="s">
        <v>149</v>
      </c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171"/>
      <c r="S73" s="171"/>
      <c r="T73" s="171"/>
      <c r="U73" s="172"/>
      <c r="V73" s="42"/>
    </row>
    <row r="74" spans="1:22" s="10" customFormat="1">
      <c r="A74" s="19"/>
      <c r="B74" s="170" t="s">
        <v>150</v>
      </c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2"/>
      <c r="V74" s="41"/>
    </row>
    <row r="75" spans="1:22" s="10" customFormat="1">
      <c r="A75" s="19" t="s">
        <v>109</v>
      </c>
      <c r="B75" s="170"/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2"/>
      <c r="V75" s="42"/>
    </row>
    <row r="76" spans="1:22">
      <c r="A76" s="94" t="s">
        <v>34</v>
      </c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6"/>
      <c r="V76" s="36">
        <f>SUM(V71:V75)</f>
        <v>0</v>
      </c>
    </row>
    <row r="77" spans="1:22" s="14" customFormat="1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3"/>
    </row>
    <row r="79" spans="1:22">
      <c r="A79" s="177" t="s">
        <v>35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  <c r="P79" s="177"/>
      <c r="Q79" s="177"/>
      <c r="R79" s="177"/>
      <c r="S79" s="177"/>
      <c r="T79" s="177"/>
      <c r="U79" s="177"/>
      <c r="V79" s="177"/>
    </row>
    <row r="81" spans="1:22">
      <c r="A81" s="150" t="s">
        <v>36</v>
      </c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</row>
    <row r="82" spans="1:22">
      <c r="A82" s="67" t="s">
        <v>37</v>
      </c>
      <c r="B82" s="136" t="s">
        <v>38</v>
      </c>
      <c r="C82" s="137"/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38"/>
      <c r="Q82" s="136" t="s">
        <v>20</v>
      </c>
      <c r="R82" s="165"/>
      <c r="S82" s="165"/>
      <c r="T82" s="165"/>
      <c r="U82" s="166"/>
      <c r="V82" s="37" t="s">
        <v>21</v>
      </c>
    </row>
    <row r="83" spans="1:22">
      <c r="A83" s="22" t="s">
        <v>0</v>
      </c>
      <c r="B83" s="133" t="s">
        <v>39</v>
      </c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5"/>
      <c r="Q83" s="167">
        <v>0.2</v>
      </c>
      <c r="R83" s="168"/>
      <c r="S83" s="168"/>
      <c r="T83" s="168"/>
      <c r="U83" s="169"/>
      <c r="V83" s="40">
        <f>Q83*V54</f>
        <v>0</v>
      </c>
    </row>
    <row r="84" spans="1:22">
      <c r="A84" s="22" t="s">
        <v>2</v>
      </c>
      <c r="B84" s="133" t="s">
        <v>40</v>
      </c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5"/>
      <c r="Q84" s="176">
        <v>1.4999999999999999E-2</v>
      </c>
      <c r="R84" s="168"/>
      <c r="S84" s="168"/>
      <c r="T84" s="168"/>
      <c r="U84" s="169"/>
      <c r="V84" s="40">
        <f>Q84*V54</f>
        <v>0</v>
      </c>
    </row>
    <row r="85" spans="1:22">
      <c r="A85" s="22" t="s">
        <v>4</v>
      </c>
      <c r="B85" s="133" t="s">
        <v>41</v>
      </c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5"/>
      <c r="Q85" s="167">
        <v>0.01</v>
      </c>
      <c r="R85" s="168"/>
      <c r="S85" s="168"/>
      <c r="T85" s="168"/>
      <c r="U85" s="169"/>
      <c r="V85" s="40">
        <f>Q85*V54</f>
        <v>0</v>
      </c>
    </row>
    <row r="86" spans="1:22">
      <c r="A86" s="8" t="s">
        <v>22</v>
      </c>
      <c r="B86" s="133" t="s">
        <v>42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5"/>
      <c r="Q86" s="176">
        <v>2E-3</v>
      </c>
      <c r="R86" s="168"/>
      <c r="S86" s="168"/>
      <c r="T86" s="168"/>
      <c r="U86" s="169"/>
      <c r="V86" s="40">
        <f>Q86*V54</f>
        <v>0</v>
      </c>
    </row>
    <row r="87" spans="1:22">
      <c r="A87" s="8" t="s">
        <v>23</v>
      </c>
      <c r="B87" s="133" t="s">
        <v>43</v>
      </c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5"/>
      <c r="Q87" s="176">
        <v>2.5000000000000001E-2</v>
      </c>
      <c r="R87" s="168"/>
      <c r="S87" s="168"/>
      <c r="T87" s="168"/>
      <c r="U87" s="169"/>
      <c r="V87" s="40">
        <f>Q87*V54</f>
        <v>0</v>
      </c>
    </row>
    <row r="88" spans="1:22">
      <c r="A88" s="22" t="s">
        <v>24</v>
      </c>
      <c r="B88" s="133" t="s">
        <v>44</v>
      </c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5"/>
      <c r="Q88" s="167">
        <v>0.08</v>
      </c>
      <c r="R88" s="168"/>
      <c r="S88" s="168"/>
      <c r="T88" s="168"/>
      <c r="U88" s="169"/>
      <c r="V88" s="40">
        <f>Q88*V54</f>
        <v>0</v>
      </c>
    </row>
    <row r="89" spans="1:22" s="10" customFormat="1" ht="102.75" customHeight="1">
      <c r="A89" s="19" t="s">
        <v>25</v>
      </c>
      <c r="B89" s="170" t="s">
        <v>120</v>
      </c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2"/>
      <c r="Q89" s="173">
        <v>0.03</v>
      </c>
      <c r="R89" s="174"/>
      <c r="S89" s="174"/>
      <c r="T89" s="174"/>
      <c r="U89" s="175"/>
      <c r="V89" s="43">
        <f>Q89*V54</f>
        <v>0</v>
      </c>
    </row>
    <row r="90" spans="1:22">
      <c r="A90" s="9" t="s">
        <v>26</v>
      </c>
      <c r="B90" s="133" t="s">
        <v>45</v>
      </c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5"/>
      <c r="Q90" s="176">
        <v>6.0000000000000001E-3</v>
      </c>
      <c r="R90" s="168"/>
      <c r="S90" s="168"/>
      <c r="T90" s="168"/>
      <c r="U90" s="169"/>
      <c r="V90" s="40">
        <f>Q90*V54</f>
        <v>0</v>
      </c>
    </row>
    <row r="91" spans="1:22">
      <c r="A91" s="94" t="s">
        <v>46</v>
      </c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6"/>
      <c r="Q91" s="164">
        <f>SUM(Q83:Q90)</f>
        <v>0.3680000000000001</v>
      </c>
      <c r="R91" s="165"/>
      <c r="S91" s="165"/>
      <c r="T91" s="165"/>
      <c r="U91" s="166"/>
      <c r="V91" s="30">
        <f>SUM(V83:V90)</f>
        <v>0</v>
      </c>
    </row>
    <row r="93" spans="1:22">
      <c r="A93" s="150" t="s">
        <v>47</v>
      </c>
      <c r="B93" s="150"/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  <c r="R93" s="150"/>
      <c r="S93" s="150"/>
      <c r="T93" s="150"/>
      <c r="U93" s="150"/>
      <c r="V93" s="150"/>
    </row>
    <row r="94" spans="1:22">
      <c r="A94" s="67" t="s">
        <v>48</v>
      </c>
      <c r="B94" s="94" t="s">
        <v>49</v>
      </c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6"/>
      <c r="V94" s="67" t="s">
        <v>21</v>
      </c>
    </row>
    <row r="95" spans="1:22" s="14" customFormat="1">
      <c r="A95" s="13" t="s">
        <v>0</v>
      </c>
      <c r="B95" s="105" t="s">
        <v>94</v>
      </c>
      <c r="C95" s="139"/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59"/>
      <c r="Q95" s="140">
        <v>8.3299999999999999E-2</v>
      </c>
      <c r="R95" s="141"/>
      <c r="S95" s="141"/>
      <c r="T95" s="141"/>
      <c r="U95" s="142"/>
      <c r="V95" s="44">
        <f>V54*Q95</f>
        <v>0</v>
      </c>
    </row>
    <row r="96" spans="1:22" s="14" customFormat="1">
      <c r="A96" s="13" t="s">
        <v>2</v>
      </c>
      <c r="B96" s="105" t="s">
        <v>95</v>
      </c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59"/>
      <c r="Q96" s="140">
        <v>2.7799999999999998E-2</v>
      </c>
      <c r="R96" s="141"/>
      <c r="S96" s="141"/>
      <c r="T96" s="141"/>
      <c r="U96" s="142"/>
      <c r="V96" s="44">
        <f>V54*Q96</f>
        <v>0</v>
      </c>
    </row>
    <row r="97" spans="1:22">
      <c r="A97" s="22"/>
      <c r="B97" s="160" t="s">
        <v>50</v>
      </c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2">
        <v>0.1111</v>
      </c>
      <c r="R97" s="161"/>
      <c r="S97" s="161"/>
      <c r="T97" s="161"/>
      <c r="U97" s="163"/>
      <c r="V97" s="45">
        <f>SUM(V95:V96)</f>
        <v>0</v>
      </c>
    </row>
    <row r="98" spans="1:22">
      <c r="A98" s="22" t="s">
        <v>4</v>
      </c>
      <c r="B98" s="133" t="s">
        <v>51</v>
      </c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5"/>
      <c r="V98" s="45">
        <f>V97*Q91</f>
        <v>0</v>
      </c>
    </row>
    <row r="99" spans="1:22">
      <c r="A99" s="94" t="s">
        <v>46</v>
      </c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6"/>
      <c r="V99" s="39">
        <f>SUM(V97:V98)</f>
        <v>0</v>
      </c>
    </row>
    <row r="101" spans="1:22">
      <c r="A101" s="150" t="s">
        <v>52</v>
      </c>
      <c r="B101" s="150"/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  <c r="V101" s="150"/>
    </row>
    <row r="102" spans="1:22">
      <c r="A102" s="67" t="s">
        <v>53</v>
      </c>
      <c r="B102" s="94" t="s">
        <v>54</v>
      </c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6"/>
      <c r="V102" s="67" t="s">
        <v>21</v>
      </c>
    </row>
    <row r="103" spans="1:22" ht="36.75" customHeight="1">
      <c r="A103" s="13" t="s">
        <v>0</v>
      </c>
      <c r="B103" s="105" t="s">
        <v>93</v>
      </c>
      <c r="C103" s="139"/>
      <c r="D103" s="139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57">
        <v>6.9999999999999999E-4</v>
      </c>
      <c r="R103" s="158"/>
      <c r="S103" s="158"/>
      <c r="T103" s="158"/>
      <c r="U103" s="158"/>
      <c r="V103" s="56">
        <f>V49*Q103</f>
        <v>0</v>
      </c>
    </row>
    <row r="104" spans="1:22">
      <c r="A104" s="13" t="s">
        <v>2</v>
      </c>
      <c r="B104" s="105" t="s">
        <v>56</v>
      </c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7"/>
      <c r="V104" s="44">
        <f>V103*Q91</f>
        <v>0</v>
      </c>
    </row>
    <row r="105" spans="1:22">
      <c r="A105" s="114" t="s">
        <v>46</v>
      </c>
      <c r="B105" s="115"/>
      <c r="C105" s="115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  <c r="R105" s="115"/>
      <c r="S105" s="115"/>
      <c r="T105" s="115"/>
      <c r="U105" s="116"/>
      <c r="V105" s="57">
        <f>SUM(V103:V104)</f>
        <v>0</v>
      </c>
    </row>
    <row r="106" spans="1:22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>
      <c r="A107" s="151" t="s">
        <v>57</v>
      </c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</row>
    <row r="108" spans="1:22">
      <c r="A108" s="55" t="s">
        <v>58</v>
      </c>
      <c r="B108" s="114" t="s">
        <v>59</v>
      </c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6"/>
      <c r="V108" s="55" t="s">
        <v>21</v>
      </c>
    </row>
    <row r="109" spans="1:22" ht="81.75" customHeight="1">
      <c r="A109" s="13" t="s">
        <v>0</v>
      </c>
      <c r="B109" s="152" t="s">
        <v>96</v>
      </c>
      <c r="C109" s="153"/>
      <c r="D109" s="153"/>
      <c r="E109" s="153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4"/>
      <c r="Q109" s="140">
        <v>4.1999999999999997E-3</v>
      </c>
      <c r="R109" s="109"/>
      <c r="S109" s="109"/>
      <c r="T109" s="109"/>
      <c r="U109" s="110"/>
      <c r="V109" s="56">
        <f>V49*Q109</f>
        <v>0</v>
      </c>
    </row>
    <row r="110" spans="1:22" ht="21.75" customHeight="1">
      <c r="A110" s="13" t="s">
        <v>2</v>
      </c>
      <c r="B110" s="105" t="s">
        <v>60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7"/>
      <c r="V110" s="44">
        <f>V109*8%</f>
        <v>0</v>
      </c>
    </row>
    <row r="111" spans="1:22" ht="23.25" customHeight="1">
      <c r="A111" s="13" t="s">
        <v>4</v>
      </c>
      <c r="B111" s="105" t="s">
        <v>97</v>
      </c>
      <c r="C111" s="139"/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55"/>
      <c r="R111" s="155"/>
      <c r="S111" s="155"/>
      <c r="T111" s="155"/>
      <c r="U111" s="156"/>
      <c r="V111" s="56">
        <f>0.5*0.08*V109</f>
        <v>0</v>
      </c>
    </row>
    <row r="112" spans="1:22" ht="46.5" customHeight="1">
      <c r="A112" s="13" t="s">
        <v>22</v>
      </c>
      <c r="B112" s="148" t="s">
        <v>99</v>
      </c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0">
        <v>4.0000000000000002E-4</v>
      </c>
      <c r="R112" s="141"/>
      <c r="S112" s="141"/>
      <c r="T112" s="141"/>
      <c r="U112" s="142"/>
      <c r="V112" s="56">
        <f>V49*Q112</f>
        <v>0</v>
      </c>
    </row>
    <row r="113" spans="1:22">
      <c r="A113" s="13" t="s">
        <v>23</v>
      </c>
      <c r="B113" s="105" t="s">
        <v>63</v>
      </c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7"/>
      <c r="V113" s="44">
        <f>V112*Q91</f>
        <v>0</v>
      </c>
    </row>
    <row r="114" spans="1:22" ht="18.75" customHeight="1">
      <c r="A114" s="13" t="s">
        <v>24</v>
      </c>
      <c r="B114" s="105" t="s">
        <v>64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7"/>
      <c r="V114" s="44">
        <f>0.5*0.08*V112</f>
        <v>0</v>
      </c>
    </row>
    <row r="115" spans="1:22">
      <c r="A115" s="94" t="s">
        <v>46</v>
      </c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6"/>
      <c r="V115" s="39">
        <f>V109+V110+V111+V112+V113+V114</f>
        <v>0</v>
      </c>
    </row>
    <row r="117" spans="1:22">
      <c r="A117" s="150" t="s">
        <v>65</v>
      </c>
      <c r="B117" s="150"/>
      <c r="C117" s="150"/>
      <c r="D117" s="150"/>
      <c r="E117" s="150"/>
      <c r="F117" s="150"/>
      <c r="G117" s="150"/>
      <c r="H117" s="150"/>
      <c r="I117" s="150"/>
      <c r="J117" s="150"/>
      <c r="K117" s="150"/>
      <c r="L117" s="150"/>
      <c r="M117" s="150"/>
      <c r="N117" s="150"/>
      <c r="O117" s="150"/>
      <c r="P117" s="150"/>
      <c r="Q117" s="150"/>
      <c r="R117" s="150"/>
      <c r="S117" s="150"/>
      <c r="T117" s="150"/>
      <c r="U117" s="150"/>
      <c r="V117" s="150"/>
    </row>
    <row r="118" spans="1:22">
      <c r="A118" s="5" t="s">
        <v>66</v>
      </c>
      <c r="B118" s="145" t="s">
        <v>67</v>
      </c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7"/>
      <c r="V118" s="5" t="s">
        <v>21</v>
      </c>
    </row>
    <row r="119" spans="1:22">
      <c r="A119" s="13" t="s">
        <v>0</v>
      </c>
      <c r="B119" s="143" t="s">
        <v>68</v>
      </c>
      <c r="C119" s="144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0">
        <f>1/12</f>
        <v>8.3333333333333329E-2</v>
      </c>
      <c r="R119" s="141"/>
      <c r="S119" s="141"/>
      <c r="T119" s="141"/>
      <c r="U119" s="142"/>
      <c r="V119" s="44">
        <f>(V54/12)</f>
        <v>0</v>
      </c>
    </row>
    <row r="120" spans="1:22" ht="30" customHeight="1">
      <c r="A120" s="13" t="s">
        <v>2</v>
      </c>
      <c r="B120" s="143" t="s">
        <v>98</v>
      </c>
      <c r="C120" s="144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0">
        <v>1.66E-2</v>
      </c>
      <c r="R120" s="141"/>
      <c r="S120" s="141"/>
      <c r="T120" s="141"/>
      <c r="U120" s="142"/>
      <c r="V120" s="56">
        <f>V49*Q120</f>
        <v>0</v>
      </c>
    </row>
    <row r="121" spans="1:22" ht="30" customHeight="1">
      <c r="A121" s="13" t="s">
        <v>4</v>
      </c>
      <c r="B121" s="105" t="s">
        <v>100</v>
      </c>
      <c r="C121" s="139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40">
        <v>2.0000000000000001E-4</v>
      </c>
      <c r="R121" s="141"/>
      <c r="S121" s="141"/>
      <c r="T121" s="141"/>
      <c r="U121" s="142"/>
      <c r="V121" s="56">
        <f>V49*Q121</f>
        <v>0</v>
      </c>
    </row>
    <row r="122" spans="1:22" ht="30" customHeight="1">
      <c r="A122" s="13" t="s">
        <v>22</v>
      </c>
      <c r="B122" s="105" t="s">
        <v>101</v>
      </c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40">
        <v>7.3000000000000001E-3</v>
      </c>
      <c r="R122" s="141"/>
      <c r="S122" s="141"/>
      <c r="T122" s="141"/>
      <c r="U122" s="142"/>
      <c r="V122" s="56">
        <f>V49*Q122</f>
        <v>0</v>
      </c>
    </row>
    <row r="123" spans="1:22" ht="30" customHeight="1">
      <c r="A123" s="13" t="s">
        <v>23</v>
      </c>
      <c r="B123" s="143" t="s">
        <v>102</v>
      </c>
      <c r="C123" s="144"/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44"/>
      <c r="Q123" s="140">
        <v>2.9999999999999997E-4</v>
      </c>
      <c r="R123" s="141"/>
      <c r="S123" s="141"/>
      <c r="T123" s="141"/>
      <c r="U123" s="142"/>
      <c r="V123" s="56">
        <f>V49*Q123</f>
        <v>0</v>
      </c>
    </row>
    <row r="124" spans="1:22">
      <c r="A124" s="13"/>
      <c r="B124" s="114" t="s">
        <v>50</v>
      </c>
      <c r="C124" s="115"/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 s="115"/>
      <c r="R124" s="115"/>
      <c r="S124" s="115"/>
      <c r="T124" s="115"/>
      <c r="U124" s="116"/>
      <c r="V124" s="57">
        <f>SUM(V119:V123)</f>
        <v>0</v>
      </c>
    </row>
    <row r="125" spans="1:22">
      <c r="A125" s="13" t="s">
        <v>25</v>
      </c>
      <c r="B125" s="105" t="s">
        <v>69</v>
      </c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7"/>
      <c r="V125" s="44">
        <f>V124*Q91</f>
        <v>0</v>
      </c>
    </row>
    <row r="126" spans="1:22">
      <c r="A126" s="114" t="s">
        <v>46</v>
      </c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  <c r="R126" s="115"/>
      <c r="S126" s="115"/>
      <c r="T126" s="115"/>
      <c r="U126" s="116"/>
      <c r="V126" s="57">
        <f>SUM(V124:V125)</f>
        <v>0</v>
      </c>
    </row>
    <row r="127" spans="1:22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>
      <c r="A128" s="117" t="s">
        <v>70</v>
      </c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117"/>
    </row>
    <row r="129" spans="1:22">
      <c r="A129" s="55">
        <v>4</v>
      </c>
      <c r="B129" s="114" t="s">
        <v>71</v>
      </c>
      <c r="C129" s="115"/>
      <c r="D129" s="115"/>
      <c r="E129" s="115"/>
      <c r="F129" s="115"/>
      <c r="G129" s="115"/>
      <c r="H129" s="115"/>
      <c r="I129" s="115"/>
      <c r="J129" s="115"/>
      <c r="K129" s="115"/>
      <c r="L129" s="115"/>
      <c r="M129" s="115"/>
      <c r="N129" s="115"/>
      <c r="O129" s="115"/>
      <c r="P129" s="115"/>
      <c r="Q129" s="115"/>
      <c r="R129" s="115"/>
      <c r="S129" s="115"/>
      <c r="T129" s="115"/>
      <c r="U129" s="116"/>
      <c r="V129" s="55" t="s">
        <v>21</v>
      </c>
    </row>
    <row r="130" spans="1:22">
      <c r="A130" s="13" t="s">
        <v>37</v>
      </c>
      <c r="B130" s="105" t="s">
        <v>38</v>
      </c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7"/>
      <c r="V130" s="44">
        <f>V91</f>
        <v>0</v>
      </c>
    </row>
    <row r="131" spans="1:22">
      <c r="A131" s="13" t="s">
        <v>48</v>
      </c>
      <c r="B131" s="105" t="s">
        <v>49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7"/>
      <c r="V131" s="44">
        <f>V99</f>
        <v>0</v>
      </c>
    </row>
    <row r="132" spans="1:22">
      <c r="A132" s="13" t="s">
        <v>53</v>
      </c>
      <c r="B132" s="105" t="s">
        <v>55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7"/>
      <c r="V132" s="44">
        <f>V105</f>
        <v>0</v>
      </c>
    </row>
    <row r="133" spans="1:22">
      <c r="A133" s="13" t="s">
        <v>58</v>
      </c>
      <c r="B133" s="105" t="s">
        <v>72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7"/>
      <c r="V133" s="44">
        <f>V115</f>
        <v>0</v>
      </c>
    </row>
    <row r="134" spans="1:22">
      <c r="A134" s="13" t="s">
        <v>66</v>
      </c>
      <c r="B134" s="105" t="s">
        <v>73</v>
      </c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7"/>
      <c r="V134" s="44">
        <f>V126</f>
        <v>0</v>
      </c>
    </row>
    <row r="135" spans="1:22">
      <c r="A135" s="22" t="s">
        <v>74</v>
      </c>
      <c r="B135" s="133" t="s">
        <v>30</v>
      </c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5"/>
      <c r="V135" s="38">
        <v>0</v>
      </c>
    </row>
    <row r="136" spans="1:22">
      <c r="A136" s="94" t="s">
        <v>46</v>
      </c>
      <c r="B136" s="95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6"/>
      <c r="V136" s="39">
        <f>SUM(V130:V135)</f>
        <v>0</v>
      </c>
    </row>
    <row r="140" spans="1:22">
      <c r="A140" s="93" t="s">
        <v>75</v>
      </c>
      <c r="B140" s="93"/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</row>
    <row r="141" spans="1:22">
      <c r="A141" s="67">
        <v>5</v>
      </c>
      <c r="B141" s="136" t="s">
        <v>76</v>
      </c>
      <c r="C141" s="137"/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138"/>
      <c r="Q141" s="136" t="s">
        <v>20</v>
      </c>
      <c r="R141" s="137"/>
      <c r="S141" s="137"/>
      <c r="T141" s="137"/>
      <c r="U141" s="138"/>
      <c r="V141" s="37" t="s">
        <v>21</v>
      </c>
    </row>
    <row r="142" spans="1:22" s="12" customFormat="1" ht="12.75" customHeight="1">
      <c r="A142" s="20" t="s">
        <v>0</v>
      </c>
      <c r="B142" s="124" t="s">
        <v>103</v>
      </c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6"/>
      <c r="Q142" s="127">
        <v>0.03</v>
      </c>
      <c r="R142" s="128"/>
      <c r="S142" s="128"/>
      <c r="T142" s="128"/>
      <c r="U142" s="129"/>
      <c r="V142" s="58">
        <f>(V54+V65+V76+V136)*Q142</f>
        <v>0</v>
      </c>
    </row>
    <row r="143" spans="1:22" s="12" customFormat="1" ht="12.75" customHeight="1">
      <c r="A143" s="20" t="s">
        <v>2</v>
      </c>
      <c r="B143" s="124" t="s">
        <v>104</v>
      </c>
      <c r="C143" s="125"/>
      <c r="D143" s="125"/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6"/>
      <c r="Q143" s="127">
        <v>6.7900000000000002E-2</v>
      </c>
      <c r="R143" s="128"/>
      <c r="S143" s="128"/>
      <c r="T143" s="128"/>
      <c r="U143" s="129"/>
      <c r="V143" s="58">
        <f>(V49+V65+V76+V136+V142)*Q143</f>
        <v>0</v>
      </c>
    </row>
    <row r="144" spans="1:22" s="14" customFormat="1">
      <c r="A144" s="13" t="s">
        <v>4</v>
      </c>
      <c r="B144" s="121" t="s">
        <v>77</v>
      </c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3"/>
      <c r="Q144" s="130">
        <f>Q146+Q147+Q148</f>
        <v>0.1225</v>
      </c>
      <c r="R144" s="131"/>
      <c r="S144" s="131"/>
      <c r="T144" s="131"/>
      <c r="U144" s="132"/>
      <c r="V144" s="52">
        <f>V146+V147+V148</f>
        <v>0</v>
      </c>
    </row>
    <row r="145" spans="1:22" s="14" customFormat="1">
      <c r="A145" s="13" t="s">
        <v>61</v>
      </c>
      <c r="B145" s="105" t="s">
        <v>78</v>
      </c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7"/>
      <c r="Q145" s="118">
        <f>1-Q144</f>
        <v>0.87749999999999995</v>
      </c>
      <c r="R145" s="119"/>
      <c r="S145" s="119"/>
      <c r="T145" s="119"/>
      <c r="U145" s="120"/>
      <c r="V145" s="52">
        <f>(V54+V65+V76+V136+V142+V143)/Q145</f>
        <v>0</v>
      </c>
    </row>
    <row r="146" spans="1:22" s="14" customFormat="1" ht="15.75" customHeight="1">
      <c r="A146" s="15" t="s">
        <v>62</v>
      </c>
      <c r="B146" s="121" t="s">
        <v>128</v>
      </c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3"/>
      <c r="Q146" s="111">
        <v>0.03</v>
      </c>
      <c r="R146" s="112"/>
      <c r="S146" s="112"/>
      <c r="T146" s="112"/>
      <c r="U146" s="113"/>
      <c r="V146" s="52">
        <f>V145*Q146</f>
        <v>0</v>
      </c>
    </row>
    <row r="147" spans="1:22">
      <c r="A147" s="15" t="s">
        <v>79</v>
      </c>
      <c r="B147" s="105" t="s">
        <v>129</v>
      </c>
      <c r="C147" s="106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7"/>
      <c r="Q147" s="111">
        <v>7.5999999999999998E-2</v>
      </c>
      <c r="R147" s="112"/>
      <c r="S147" s="112"/>
      <c r="T147" s="112"/>
      <c r="U147" s="113"/>
      <c r="V147" s="52">
        <f>V145*Q147</f>
        <v>0</v>
      </c>
    </row>
    <row r="148" spans="1:22">
      <c r="A148" s="13" t="s">
        <v>80</v>
      </c>
      <c r="B148" s="105" t="s">
        <v>130</v>
      </c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7"/>
      <c r="Q148" s="111">
        <v>1.6500000000000001E-2</v>
      </c>
      <c r="R148" s="112"/>
      <c r="S148" s="112"/>
      <c r="T148" s="112"/>
      <c r="U148" s="113"/>
      <c r="V148" s="52">
        <f>V145*Q148</f>
        <v>0</v>
      </c>
    </row>
    <row r="149" spans="1:22">
      <c r="A149" s="114" t="s">
        <v>46</v>
      </c>
      <c r="B149" s="115"/>
      <c r="C149" s="115"/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5"/>
      <c r="S149" s="115"/>
      <c r="T149" s="115"/>
      <c r="U149" s="116"/>
      <c r="V149" s="54">
        <f>V142+V143+V144</f>
        <v>0</v>
      </c>
    </row>
    <row r="150" spans="1:2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>
      <c r="A151" s="117" t="s">
        <v>81</v>
      </c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</row>
    <row r="152" spans="1:22">
      <c r="A152" s="114" t="s">
        <v>82</v>
      </c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  <c r="R152" s="115"/>
      <c r="S152" s="115"/>
      <c r="T152" s="115"/>
      <c r="U152" s="116"/>
      <c r="V152" s="55" t="s">
        <v>21</v>
      </c>
    </row>
    <row r="153" spans="1:22">
      <c r="A153" s="13" t="s">
        <v>83</v>
      </c>
      <c r="B153" s="105" t="s">
        <v>84</v>
      </c>
      <c r="C153" s="106"/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106"/>
      <c r="R153" s="106"/>
      <c r="S153" s="106"/>
      <c r="T153" s="106"/>
      <c r="U153" s="107"/>
      <c r="V153" s="52">
        <f>V54</f>
        <v>0</v>
      </c>
    </row>
    <row r="154" spans="1:22">
      <c r="A154" s="13" t="s">
        <v>2</v>
      </c>
      <c r="B154" s="105" t="s">
        <v>85</v>
      </c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7"/>
      <c r="V154" s="52">
        <f>V65</f>
        <v>0</v>
      </c>
    </row>
    <row r="155" spans="1:22">
      <c r="A155" s="13" t="s">
        <v>4</v>
      </c>
      <c r="B155" s="105" t="s">
        <v>140</v>
      </c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7"/>
      <c r="V155" s="52">
        <f>V76</f>
        <v>0</v>
      </c>
    </row>
    <row r="156" spans="1:22" ht="18" customHeight="1">
      <c r="A156" s="13" t="s">
        <v>22</v>
      </c>
      <c r="B156" s="105" t="s">
        <v>86</v>
      </c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7"/>
      <c r="V156" s="52">
        <f>V136</f>
        <v>0</v>
      </c>
    </row>
    <row r="157" spans="1:22" ht="18.75" customHeight="1">
      <c r="A157" s="108" t="s">
        <v>87</v>
      </c>
      <c r="B157" s="109"/>
      <c r="C157" s="109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10"/>
      <c r="V157" s="52">
        <f>SUM(V153:V156)</f>
        <v>0</v>
      </c>
    </row>
    <row r="158" spans="1:22" ht="21" customHeight="1">
      <c r="A158" s="13" t="s">
        <v>23</v>
      </c>
      <c r="B158" s="105" t="s">
        <v>88</v>
      </c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7"/>
      <c r="V158" s="52">
        <f>V149</f>
        <v>0</v>
      </c>
    </row>
    <row r="159" spans="1:22" ht="17.25" customHeight="1">
      <c r="A159" s="94" t="s">
        <v>141</v>
      </c>
      <c r="B159" s="95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6"/>
      <c r="V159" s="36">
        <f>SUM(V157:V158)</f>
        <v>0</v>
      </c>
    </row>
    <row r="162" spans="1:22">
      <c r="A162" s="93" t="s">
        <v>92</v>
      </c>
      <c r="B162" s="93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</row>
    <row r="163" spans="1:22">
      <c r="A163" s="94" t="s">
        <v>89</v>
      </c>
      <c r="B163" s="95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6"/>
    </row>
    <row r="164" spans="1:22" ht="31.5">
      <c r="A164" s="65" t="s">
        <v>90</v>
      </c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97" t="s">
        <v>105</v>
      </c>
      <c r="S164" s="98"/>
      <c r="T164" s="97" t="s">
        <v>106</v>
      </c>
      <c r="U164" s="99"/>
      <c r="V164" s="67" t="s">
        <v>107</v>
      </c>
    </row>
    <row r="165" spans="1:22">
      <c r="A165" s="68" t="s">
        <v>83</v>
      </c>
      <c r="B165" s="100" t="s">
        <v>108</v>
      </c>
      <c r="C165" s="101"/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2">
        <f>M30</f>
        <v>4</v>
      </c>
      <c r="S165" s="102"/>
      <c r="T165" s="103">
        <f>V159</f>
        <v>0</v>
      </c>
      <c r="U165" s="104"/>
      <c r="V165" s="29">
        <f>T165*R165</f>
        <v>0</v>
      </c>
    </row>
    <row r="166" spans="1:22">
      <c r="A166" s="68" t="s">
        <v>4</v>
      </c>
      <c r="B166" s="89" t="s">
        <v>154</v>
      </c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1"/>
      <c r="V166" s="29">
        <f>V165*Q23</f>
        <v>0</v>
      </c>
    </row>
    <row r="167" spans="1:22">
      <c r="A167" s="60"/>
      <c r="B167" s="61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3"/>
    </row>
    <row r="169" spans="1:22" ht="49.5" customHeight="1">
      <c r="A169" s="92" t="s">
        <v>142</v>
      </c>
      <c r="B169" s="92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</row>
    <row r="171" spans="1:22">
      <c r="A171" s="59" t="s">
        <v>109</v>
      </c>
    </row>
  </sheetData>
  <mergeCells count="193">
    <mergeCell ref="A10:N10"/>
    <mergeCell ref="O10:V10"/>
    <mergeCell ref="A11:V11"/>
    <mergeCell ref="A13:V13"/>
    <mergeCell ref="B15:P15"/>
    <mergeCell ref="Q15:V15"/>
    <mergeCell ref="A1:V1"/>
    <mergeCell ref="A2:V2"/>
    <mergeCell ref="A4:V4"/>
    <mergeCell ref="A6:V6"/>
    <mergeCell ref="A8:V8"/>
    <mergeCell ref="A9:V9"/>
    <mergeCell ref="B19:P19"/>
    <mergeCell ref="Q19:V19"/>
    <mergeCell ref="B20:P20"/>
    <mergeCell ref="Q20:V20"/>
    <mergeCell ref="B21:P21"/>
    <mergeCell ref="Q21:V21"/>
    <mergeCell ref="B16:P16"/>
    <mergeCell ref="Q16:V16"/>
    <mergeCell ref="B17:P17"/>
    <mergeCell ref="Q17:V17"/>
    <mergeCell ref="B18:P18"/>
    <mergeCell ref="Q18:V18"/>
    <mergeCell ref="A27:V27"/>
    <mergeCell ref="A29:F29"/>
    <mergeCell ref="G29:L29"/>
    <mergeCell ref="M29:V29"/>
    <mergeCell ref="A30:F30"/>
    <mergeCell ref="G30:L30"/>
    <mergeCell ref="M30:V30"/>
    <mergeCell ref="B22:P22"/>
    <mergeCell ref="Q22:V22"/>
    <mergeCell ref="B23:P23"/>
    <mergeCell ref="Q23:V23"/>
    <mergeCell ref="A24:V24"/>
    <mergeCell ref="A25:V25"/>
    <mergeCell ref="B39:P39"/>
    <mergeCell ref="Q39:V39"/>
    <mergeCell ref="B40:P40"/>
    <mergeCell ref="Q40:V40"/>
    <mergeCell ref="B41:P41"/>
    <mergeCell ref="Q41:V41"/>
    <mergeCell ref="A33:V33"/>
    <mergeCell ref="A34:V34"/>
    <mergeCell ref="A36:V36"/>
    <mergeCell ref="B37:P37"/>
    <mergeCell ref="Q37:V37"/>
    <mergeCell ref="B38:P38"/>
    <mergeCell ref="Q38:V38"/>
    <mergeCell ref="B48:P48"/>
    <mergeCell ref="Q48:U48"/>
    <mergeCell ref="B49:P49"/>
    <mergeCell ref="Q49:U49"/>
    <mergeCell ref="B51:P51"/>
    <mergeCell ref="Q51:U51"/>
    <mergeCell ref="B42:P42"/>
    <mergeCell ref="Q42:V42"/>
    <mergeCell ref="B43:P43"/>
    <mergeCell ref="Q43:V43"/>
    <mergeCell ref="B44:V44"/>
    <mergeCell ref="A46:V46"/>
    <mergeCell ref="B60:O60"/>
    <mergeCell ref="B61:U61"/>
    <mergeCell ref="B62:O62"/>
    <mergeCell ref="B63:O63"/>
    <mergeCell ref="B64:U64"/>
    <mergeCell ref="A65:U65"/>
    <mergeCell ref="B52:U52"/>
    <mergeCell ref="B53:P53"/>
    <mergeCell ref="Q53:U53"/>
    <mergeCell ref="B54:U54"/>
    <mergeCell ref="A57:V57"/>
    <mergeCell ref="B59:U59"/>
    <mergeCell ref="B75:U75"/>
    <mergeCell ref="A76:U76"/>
    <mergeCell ref="A79:V79"/>
    <mergeCell ref="A81:V81"/>
    <mergeCell ref="B82:P82"/>
    <mergeCell ref="Q82:U82"/>
    <mergeCell ref="A68:V68"/>
    <mergeCell ref="B70:U70"/>
    <mergeCell ref="B71:U71"/>
    <mergeCell ref="B72:U72"/>
    <mergeCell ref="B73:U73"/>
    <mergeCell ref="B74:U74"/>
    <mergeCell ref="B86:P86"/>
    <mergeCell ref="Q86:U86"/>
    <mergeCell ref="B87:P87"/>
    <mergeCell ref="Q87:U87"/>
    <mergeCell ref="B88:P88"/>
    <mergeCell ref="Q88:U88"/>
    <mergeCell ref="B83:P83"/>
    <mergeCell ref="Q83:U83"/>
    <mergeCell ref="B84:P84"/>
    <mergeCell ref="Q84:U84"/>
    <mergeCell ref="B85:P85"/>
    <mergeCell ref="Q85:U85"/>
    <mergeCell ref="A93:V93"/>
    <mergeCell ref="B94:U94"/>
    <mergeCell ref="B95:P95"/>
    <mergeCell ref="Q95:U95"/>
    <mergeCell ref="B96:P96"/>
    <mergeCell ref="Q96:U96"/>
    <mergeCell ref="B89:P89"/>
    <mergeCell ref="Q89:U89"/>
    <mergeCell ref="B90:P90"/>
    <mergeCell ref="Q90:U90"/>
    <mergeCell ref="A91:P91"/>
    <mergeCell ref="Q91:U91"/>
    <mergeCell ref="B103:P103"/>
    <mergeCell ref="Q103:U103"/>
    <mergeCell ref="B104:U104"/>
    <mergeCell ref="A105:U105"/>
    <mergeCell ref="A107:V107"/>
    <mergeCell ref="B108:U108"/>
    <mergeCell ref="B97:P97"/>
    <mergeCell ref="Q97:U97"/>
    <mergeCell ref="B98:U98"/>
    <mergeCell ref="A99:U99"/>
    <mergeCell ref="A101:V101"/>
    <mergeCell ref="B102:U102"/>
    <mergeCell ref="B113:U113"/>
    <mergeCell ref="B114:U114"/>
    <mergeCell ref="A115:U115"/>
    <mergeCell ref="A117:V117"/>
    <mergeCell ref="B118:U118"/>
    <mergeCell ref="B119:P119"/>
    <mergeCell ref="Q119:U119"/>
    <mergeCell ref="B109:P109"/>
    <mergeCell ref="Q109:U109"/>
    <mergeCell ref="B110:U110"/>
    <mergeCell ref="B111:U111"/>
    <mergeCell ref="B112:P112"/>
    <mergeCell ref="Q112:U112"/>
    <mergeCell ref="B123:P123"/>
    <mergeCell ref="Q123:U123"/>
    <mergeCell ref="B124:U124"/>
    <mergeCell ref="B125:U125"/>
    <mergeCell ref="A126:U126"/>
    <mergeCell ref="A128:V128"/>
    <mergeCell ref="B120:P120"/>
    <mergeCell ref="Q120:U120"/>
    <mergeCell ref="B121:P121"/>
    <mergeCell ref="Q121:U121"/>
    <mergeCell ref="B122:P122"/>
    <mergeCell ref="Q122:U122"/>
    <mergeCell ref="B135:U135"/>
    <mergeCell ref="A136:U136"/>
    <mergeCell ref="A140:V140"/>
    <mergeCell ref="B141:P141"/>
    <mergeCell ref="Q141:U141"/>
    <mergeCell ref="B142:P142"/>
    <mergeCell ref="Q142:U142"/>
    <mergeCell ref="B129:U129"/>
    <mergeCell ref="B130:U130"/>
    <mergeCell ref="B131:U131"/>
    <mergeCell ref="B132:U132"/>
    <mergeCell ref="B133:U133"/>
    <mergeCell ref="B134:U134"/>
    <mergeCell ref="Q147:U147"/>
    <mergeCell ref="B148:P148"/>
    <mergeCell ref="Q148:U148"/>
    <mergeCell ref="B143:P143"/>
    <mergeCell ref="Q143:U143"/>
    <mergeCell ref="B144:P144"/>
    <mergeCell ref="Q144:U144"/>
    <mergeCell ref="B145:P145"/>
    <mergeCell ref="Q145:U145"/>
    <mergeCell ref="A169:V169"/>
    <mergeCell ref="B50:P50"/>
    <mergeCell ref="Q50:U50"/>
    <mergeCell ref="R164:S164"/>
    <mergeCell ref="T164:U164"/>
    <mergeCell ref="B165:Q165"/>
    <mergeCell ref="R165:S165"/>
    <mergeCell ref="T165:U165"/>
    <mergeCell ref="B166:U166"/>
    <mergeCell ref="B156:U156"/>
    <mergeCell ref="A157:U157"/>
    <mergeCell ref="B158:U158"/>
    <mergeCell ref="A159:U159"/>
    <mergeCell ref="A162:V162"/>
    <mergeCell ref="A163:V163"/>
    <mergeCell ref="A149:U149"/>
    <mergeCell ref="A151:V151"/>
    <mergeCell ref="A152:U152"/>
    <mergeCell ref="B153:U153"/>
    <mergeCell ref="B154:U154"/>
    <mergeCell ref="B155:U155"/>
    <mergeCell ref="B146:P146"/>
    <mergeCell ref="Q146:U146"/>
    <mergeCell ref="B147:P147"/>
  </mergeCells>
  <printOptions horizontalCentered="1"/>
  <pageMargins left="0.51181102362204722" right="0.51181102362204722" top="0.39370078740157483" bottom="0.3937007874015748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Copeira</vt:lpstr>
      <vt:lpstr>Servente Limp. Diur</vt:lpstr>
      <vt:lpstr>Servente Limp. Not</vt:lpstr>
      <vt:lpstr>Recepc. Diur</vt:lpstr>
      <vt:lpstr>Recepc. Not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Vilson</dc:creator>
  <cp:lastModifiedBy>Usuário</cp:lastModifiedBy>
  <cp:lastPrinted>2024-07-04T14:37:30Z</cp:lastPrinted>
  <dcterms:created xsi:type="dcterms:W3CDTF">2012-03-28T19:50:25Z</dcterms:created>
  <dcterms:modified xsi:type="dcterms:W3CDTF">2024-07-04T14:37:54Z</dcterms:modified>
</cp:coreProperties>
</file>