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202300"/>
  <mc:AlternateContent xmlns:mc="http://schemas.openxmlformats.org/markup-compatibility/2006">
    <mc:Choice Requires="x15">
      <x15ac:absPath xmlns:x15ac="http://schemas.microsoft.com/office/spreadsheetml/2010/11/ac" url="https://d.docs.live.net/251ea03b27a3eaa2/Engenharia Civil/Clientes Thirza/UBS/Revisao 2025/Junho/"/>
    </mc:Choice>
  </mc:AlternateContent>
  <xr:revisionPtr revIDLastSave="0" documentId="8_{D79BC598-236D-4326-A4A4-7211AC312A38}" xr6:coauthVersionLast="47" xr6:coauthVersionMax="47" xr10:uidLastSave="{00000000-0000-0000-0000-000000000000}"/>
  <bookViews>
    <workbookView xWindow="-108" yWindow="-108" windowWidth="23256" windowHeight="12576" xr2:uid="{B9CEC241-AB6C-480F-AB08-B40C4D10760C}"/>
  </bookViews>
  <sheets>
    <sheet name="Planilha1" sheetId="1" r:id="rId1"/>
  </sheets>
  <externalReferences>
    <externalReference r:id="rId2"/>
  </externalReferenc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386" i="1" l="1"/>
  <c r="I384" i="1"/>
  <c r="I382" i="1"/>
  <c r="I379" i="1"/>
  <c r="I377" i="1"/>
  <c r="I352" i="1"/>
  <c r="I339" i="1"/>
  <c r="I337" i="1"/>
  <c r="I333" i="1"/>
  <c r="I329" i="1"/>
  <c r="I325" i="1"/>
  <c r="I319" i="1"/>
  <c r="I166" i="1"/>
  <c r="I159" i="1"/>
  <c r="I153" i="1"/>
  <c r="I150" i="1"/>
  <c r="I144" i="1"/>
  <c r="I137" i="1"/>
  <c r="I125" i="1"/>
  <c r="I122" i="1"/>
  <c r="I120" i="1"/>
  <c r="I114" i="1"/>
  <c r="I107" i="1"/>
  <c r="I102" i="1"/>
  <c r="I94" i="1"/>
  <c r="I90" i="1"/>
  <c r="I83" i="1"/>
  <c r="I80" i="1"/>
  <c r="I19" i="1"/>
</calcChain>
</file>

<file path=xl/sharedStrings.xml><?xml version="1.0" encoding="utf-8"?>
<sst xmlns="http://schemas.openxmlformats.org/spreadsheetml/2006/main" count="2201" uniqueCount="1125">
  <si>
    <t>Nível</t>
  </si>
  <si>
    <t>ITENS</t>
  </si>
  <si>
    <t>Código SINAPI</t>
  </si>
  <si>
    <t>DESCRIÇÃO</t>
  </si>
  <si>
    <t>UNID</t>
  </si>
  <si>
    <t>PREÇO UNIT. (R$)</t>
  </si>
  <si>
    <t>Índice</t>
  </si>
  <si>
    <t>Coef.</t>
  </si>
  <si>
    <t>QUANT.</t>
  </si>
  <si>
    <t>Memória de Cálculo</t>
  </si>
  <si>
    <t>Total de Material (R$)</t>
  </si>
  <si>
    <t>Total de Mão de Obra (R$)</t>
  </si>
  <si>
    <t>PREÇO TOTAL (R$)</t>
  </si>
  <si>
    <t>Nível 2</t>
  </si>
  <si>
    <t>Meta</t>
  </si>
  <si>
    <t>SERVIÇOS PRELIMINARES/INSTALAÇÃO DO CANTEIRO DE OBRAS</t>
  </si>
  <si>
    <t>1.1.</t>
  </si>
  <si>
    <t>FORNECIMENTO E INSTALAÇÃO DE PLACA DE OBRA COM CHAPA GALVANIZADA E ESTRUTURA DE MADEIRA. AF_03/2022_PS</t>
  </si>
  <si>
    <t>M2</t>
  </si>
  <si>
    <t>l x l=2,88</t>
  </si>
  <si>
    <t>Serviço</t>
  </si>
  <si>
    <t>1.1.1</t>
  </si>
  <si>
    <t>PLACA DE OBRA (PARA CONSTRUCAO CIVIL) EM CHAPA GALVANIZADA *N. 22*, ADESIVADA, DE *2,4 X 1,2* M (SEM POSTES PARA FIXACAO)</t>
  </si>
  <si>
    <t>1,0000000</t>
  </si>
  <si>
    <t>L1 x L2=2,88</t>
  </si>
  <si>
    <t>1.2.</t>
  </si>
  <si>
    <t>LIMPEZA MECANIZADA DE CAMADA VEGETAL, VEGETAÇÃO E PEQUENAS ÁRVORES (DIÂMETRO DE TRONCO MENOR QUE 0,20 M), COM TRATOR DE ESTEIRAS. AF_03/2024</t>
  </si>
  <si>
    <t>l x l=277,44</t>
  </si>
  <si>
    <t>1.2.1</t>
  </si>
  <si>
    <t>JARDINEIRO COM ENCARGOS COMPLEMENTARES</t>
  </si>
  <si>
    <t>H</t>
  </si>
  <si>
    <t>0,0046000</t>
  </si>
  <si>
    <t>H=1,276224</t>
  </si>
  <si>
    <t>1.2.2</t>
  </si>
  <si>
    <t>TRATOR DE ESTEIRAS, POTÊNCIA 100 HP, PESO OPERACIONAL 9,4 T, COM LÂMINA 2,19 M3 - CHP DIURNO. AF_06/2014</t>
  </si>
  <si>
    <t>CHP</t>
  </si>
  <si>
    <t>0,0017000</t>
  </si>
  <si>
    <t>CHP=0,471648</t>
  </si>
  <si>
    <t>1.3.</t>
  </si>
  <si>
    <t>LOCAÇÃO CONVENCIONAL DE OBRA, UTILIZANDO GABARITO DE TÁBUAS CORRIDAS PONTALETADAS A CADA 2,00M -  2 UTILIZAÇÕES. AF_03/2024</t>
  </si>
  <si>
    <t>M</t>
  </si>
  <si>
    <t>M=63,14</t>
  </si>
  <si>
    <t>1.3.1</t>
  </si>
  <si>
    <t>SARRAFO NAO APARELHADO *2,5 X 7* CM, EM MACARANDUBA/MASSARANDUBA, ANGELIM, PEROBA-ROSA OU EQUIVALENTE DA REGIAO - BRUTA</t>
  </si>
  <si>
    <t>0,7445000</t>
  </si>
  <si>
    <t>M=47,00773</t>
  </si>
  <si>
    <t>1.3.2</t>
  </si>
  <si>
    <t>CAIBRO NAO APARELHADO *6 X 6* CM, EM MACARANDUBA/MASSARANDUBA, ANGELIM OU EQUIVALENTE DA REGIAO - BRUTA</t>
  </si>
  <si>
    <t>0,4125000</t>
  </si>
  <si>
    <t>M=26,04525</t>
  </si>
  <si>
    <t>1.3.3</t>
  </si>
  <si>
    <t>PREGO DE ACO POLIDO COM CABECA 17 X 21 (2 X 11)</t>
  </si>
  <si>
    <t>KG</t>
  </si>
  <si>
    <t>0,1110000</t>
  </si>
  <si>
    <t>KG=7,00854</t>
  </si>
  <si>
    <t>1.3.4</t>
  </si>
  <si>
    <t>TINTA LATEX ACRILICA PREMIUM, COR BRANCO FOSCO</t>
  </si>
  <si>
    <t>L</t>
  </si>
  <si>
    <t>0,0256000</t>
  </si>
  <si>
    <t>L=1,616384</t>
  </si>
  <si>
    <t>1.3.5</t>
  </si>
  <si>
    <t>TABUA *2,5 X 23* CM EM PINUS, MISTA OU EQUIVALENTE DA REGIAO - BRUTA</t>
  </si>
  <si>
    <t>0,5500000</t>
  </si>
  <si>
    <t>M=34,727</t>
  </si>
  <si>
    <t>1.3.6</t>
  </si>
  <si>
    <t>SERRA CIRCULAR DE BANCADA COM MOTOR ELÉTRICO POTÊNCIA DE 5HP, COM COIFA PARA DISCO 10" - CHP DIURNO. AF_08/2015</t>
  </si>
  <si>
    <t>0,0070000</t>
  </si>
  <si>
    <t>CHP=0,44198</t>
  </si>
  <si>
    <t>1.3.7</t>
  </si>
  <si>
    <t>SERRA CIRCULAR DE BANCADA COM MOTOR ELÉTRICO POTÊNCIA DE 5HP, COM COIFA PARA DISCO 10" - CHI DIURNO. AF_08/2015</t>
  </si>
  <si>
    <t>CHI</t>
  </si>
  <si>
    <t>0,0280000</t>
  </si>
  <si>
    <t>CHI=1,76792</t>
  </si>
  <si>
    <t>1.3.8</t>
  </si>
  <si>
    <t>CONCRETO MAGRO PARA LASTRO, TRAÇO 1:4,5:4,5 (EM MASSA SECA DE CIMENTO/ AREIA MÉDIA/ BRITA 1) - PREPARO MANUAL. AF_05/2021</t>
  </si>
  <si>
    <t>M3</t>
  </si>
  <si>
    <t>0,0040000</t>
  </si>
  <si>
    <t>L1 x L2 x H=0,25256</t>
  </si>
  <si>
    <t>FUNDAÇÃO</t>
  </si>
  <si>
    <t>2.1.</t>
  </si>
  <si>
    <t>FABRICAÇÃO, MONTAGEM E DESMONTAGEM DE FÔRMA PARA SAPATA, EM MADEIRA SERRADA, E=25 MM, 1 UTILIZAÇÃO. AF_01/2024</t>
  </si>
  <si>
    <t>L1 x L2=22,5</t>
  </si>
  <si>
    <t>2.1.1</t>
  </si>
  <si>
    <t>DESMOLDANTE PROTETOR PARA FORMAS DE MADEIRA, DE BASE OLEOSA EMULSIONADA EM AGUA</t>
  </si>
  <si>
    <t>0,0167000</t>
  </si>
  <si>
    <t>L=0,37575</t>
  </si>
  <si>
    <t>2.1.2</t>
  </si>
  <si>
    <t>SARRAFO *2,5 X 7,5* CM EM PINUS, MISTA OU EQUIVALENTE DA REGIAO - BRUTA</t>
  </si>
  <si>
    <t>13,3850000</t>
  </si>
  <si>
    <t>M=301,1625</t>
  </si>
  <si>
    <t>2.1.3</t>
  </si>
  <si>
    <t>PREGO DE ACO POLIDO COM CABECA 17 X 24 (2 1/4 X 11)</t>
  </si>
  <si>
    <t>0,1410000</t>
  </si>
  <si>
    <t>KG=3,1725</t>
  </si>
  <si>
    <t>2.1.4</t>
  </si>
  <si>
    <t>PREGO DE ACO POLIDO COM CABECA 15 X 18 (1 1/2 X 13)</t>
  </si>
  <si>
    <t>0,0170000</t>
  </si>
  <si>
    <t>KG=0,3825</t>
  </si>
  <si>
    <t>2.1.5</t>
  </si>
  <si>
    <t>TABUA *2,5 X 30 CM EM PINUS, MISTA OU EQUIVALENTE DA REGIAO - BRUTA</t>
  </si>
  <si>
    <t>4,5500000</t>
  </si>
  <si>
    <t>M=102,375</t>
  </si>
  <si>
    <t>2.1.6</t>
  </si>
  <si>
    <t>PREGO DE ACO POLIDO COM CABECA DUPLA 17 X 27 (2 1/2 X 11)</t>
  </si>
  <si>
    <t>0,0470000</t>
  </si>
  <si>
    <t>KG=1,0575</t>
  </si>
  <si>
    <t>2.1.7</t>
  </si>
  <si>
    <t>0,2600000</t>
  </si>
  <si>
    <t>CHP=5,85</t>
  </si>
  <si>
    <t>2.1.8</t>
  </si>
  <si>
    <t>1,0450000</t>
  </si>
  <si>
    <t>CHI=23,5125</t>
  </si>
  <si>
    <t>2.2.</t>
  </si>
  <si>
    <t>ARMAÇÃO DE SAPATA ISOLADA, VIGA BALDRAME E SAPATA CORRIDA UTILIZANDO AÇO CA-50 DE 6,3 MM - MONTAGEM. AF_01/2024</t>
  </si>
  <si>
    <t>KG=13,88</t>
  </si>
  <si>
    <t>2.2.1</t>
  </si>
  <si>
    <t>ESPACADOR / DISTANCIADOR CIRCULAR COM ENTRADA LATERAL, EM PLASTICO, PARA VERGALHAO *4,2 A 12,5* MM, COBRIMENTO 20 MM</t>
  </si>
  <si>
    <t>UN</t>
  </si>
  <si>
    <t>0,6440000</t>
  </si>
  <si>
    <t>UN=8,93872</t>
  </si>
  <si>
    <t>2.2.2</t>
  </si>
  <si>
    <t>ARAME RECOZIDO 16 BWG, D = 1,65 MM (0,016 KG/M) OU 18 BWG, D = 1,25 MM (0,01 KG/M)</t>
  </si>
  <si>
    <t>0,0250000</t>
  </si>
  <si>
    <t>KG=0,347</t>
  </si>
  <si>
    <t>2.2.3</t>
  </si>
  <si>
    <t>CORTE E DOBRA DE AÇO CA-50, DIÂMETRO DE 6,3 MM. AF_06/2022</t>
  </si>
  <si>
    <t>2.3.</t>
  </si>
  <si>
    <t>ARMAÇÃO DE SAPATA ISOLADA, VIGA BALDRAME E SAPATA CORRIDA UTILIZANDO AÇO CA-50 DE 8 MM - MONTAGEM. AF_01/2024</t>
  </si>
  <si>
    <t>KG=165,75</t>
  </si>
  <si>
    <t>2.3.1</t>
  </si>
  <si>
    <t>0,5030000</t>
  </si>
  <si>
    <t>UN=83,37225</t>
  </si>
  <si>
    <t>2.3.2</t>
  </si>
  <si>
    <t>KG=4,14375</t>
  </si>
  <si>
    <t>2.3.3</t>
  </si>
  <si>
    <t>CORTE E DOBRA DE AÇO CA-50, DIÂMETRO DE 8,0 MM. AF_06/2022</t>
  </si>
  <si>
    <t>2.4.</t>
  </si>
  <si>
    <t>ARMAÇÃO DE SAPATA ISOLADA, VIGA BALDRAME E SAPATA CORRIDA UTILIZANDO AÇO CA-50 DE 10 MM - MONTAGEM. AF_01/2024</t>
  </si>
  <si>
    <t>KG=73,65</t>
  </si>
  <si>
    <t>2.4.1</t>
  </si>
  <si>
    <t>0,3990000</t>
  </si>
  <si>
    <t>UN=29,38635</t>
  </si>
  <si>
    <t>2.4.2</t>
  </si>
  <si>
    <t>KG=1,84125</t>
  </si>
  <si>
    <t>2.4.3</t>
  </si>
  <si>
    <t>CORTE E DOBRA DE AÇO CA-50, DIÂMETRO DE 10,0 MM. AF_06/2022</t>
  </si>
  <si>
    <t>2.5.</t>
  </si>
  <si>
    <t>ARMAÇÃO DE BLOCO, SAPATA ISOLADA, VIGA BALDRAME E SAPATA CORRIDA UTILIZANDO AÇO CA-50 DE 12,5 MM - MONTAGEM. AF_01/2024</t>
  </si>
  <si>
    <t>KG=24</t>
  </si>
  <si>
    <t>2.5.1</t>
  </si>
  <si>
    <t>0,3170000</t>
  </si>
  <si>
    <t>UN=7,608</t>
  </si>
  <si>
    <t>2.5.2</t>
  </si>
  <si>
    <t>KG=0,6</t>
  </si>
  <si>
    <t>2.5.3</t>
  </si>
  <si>
    <t>CORTE E DOBRA DE AÇO CA-50, DIÂMETRO DE 12,5 MM. AF_06/2022</t>
  </si>
  <si>
    <t>2.6.</t>
  </si>
  <si>
    <t>ARMAÇÃO DE BLOCO, SAPATA ISOLADA, VIGA BALDRAME E SAPATA CORRIDA UTILIZANDO AÇO CA-50 DE 16 MM - MONTAGEM. AF_01/2024</t>
  </si>
  <si>
    <t>KG=21,68</t>
  </si>
  <si>
    <t>2.6.1</t>
  </si>
  <si>
    <t>0,2450000</t>
  </si>
  <si>
    <t>UN=5,3116</t>
  </si>
  <si>
    <t>2.6.2</t>
  </si>
  <si>
    <t>KG=0,542</t>
  </si>
  <si>
    <t>2.6.3</t>
  </si>
  <si>
    <t>CORTE E DOBRA DE AÇO CA-50, DIÂMETRO DE 16,0 MM. AF_06/2022</t>
  </si>
  <si>
    <t>2.7.</t>
  </si>
  <si>
    <t>ARMAÇÃO DE BLOCO, SAPATA ISOLADA E SAPATA CORRIDA UTILIZANDO AÇO CA-50 DE 20 MM - MONTAGEM. AF_01/2024</t>
  </si>
  <si>
    <t>KG=28,5</t>
  </si>
  <si>
    <t>2.7.1</t>
  </si>
  <si>
    <t>0,1950000</t>
  </si>
  <si>
    <t>UN=5,5575</t>
  </si>
  <si>
    <t>2.7.2</t>
  </si>
  <si>
    <t>KG=0,7125</t>
  </si>
  <si>
    <t>2.7.3</t>
  </si>
  <si>
    <t>CORTE E DOBRA DE AÇO CA-50, DIÂMETRO DE 20,0 MM. AF_06/2022</t>
  </si>
  <si>
    <t>2.8.</t>
  </si>
  <si>
    <t>CONCRETAGEM DE SAPATA, FCK 30 MPA, COM USO DE BOMBA - LANÇAMENTO, ADENSAMENTO E ACABAMENTO. AF_01/2024</t>
  </si>
  <si>
    <t>L1 x L2 x H=6</t>
  </si>
  <si>
    <t>2.8.1</t>
  </si>
  <si>
    <t>CONCRETO USINADO BOMBEAVEL, CLASSE DE RESISTENCIA C30, BRITA 0 E 1, SLUMP = 100 +/- 20 MM, COM BOMBEAMENTO (DISPONIBILIZACAO DE BOMBA), SEM O LANCAMENTO (NBR 8953)</t>
  </si>
  <si>
    <t>1,2600000</t>
  </si>
  <si>
    <t>L1 x L2 x H=7,56</t>
  </si>
  <si>
    <t>2.8.2</t>
  </si>
  <si>
    <t>VIBRADOR DE IMERSÃO, DIÂMETRO DE PONTEIRA 45MM, MOTOR ELÉTRICO TRIFÁSICO POTÊNCIA DE 2 CV - CHP DIURNO. AF_06/2015</t>
  </si>
  <si>
    <t>0,1610000</t>
  </si>
  <si>
    <t>CHP=0,966</t>
  </si>
  <si>
    <t>2.8.3</t>
  </si>
  <si>
    <t>VIBRADOR DE IMERSÃO, DIÂMETRO DE PONTEIRA 45MM, MOTOR ELÉTRICO TRIFÁSICO POTÊNCIA DE 2 CV - CHI DIURNO. AF_06/2015</t>
  </si>
  <si>
    <t>0,1330000</t>
  </si>
  <si>
    <t>CHI=0,798</t>
  </si>
  <si>
    <t>2.9.</t>
  </si>
  <si>
    <t>ESCAVAÇÃO MECANIZADA PARA BLOCO DE COROAMENTO OU SAPATA COM RETROESCAVADEIRA (INCLUINDO ESCAVAÇÃO PARA COLOCAÇÃO DE FÔRMAS). AF_01/2024</t>
  </si>
  <si>
    <t>l x l x h=6</t>
  </si>
  <si>
    <t>2.9.1</t>
  </si>
  <si>
    <t>RETROESCAVADEIRA SOBRE RODAS COM CARREGADEIRA, TRAÇÃO 4X4, POTÊNCIA LÍQ. 88 HP, CAÇAMBA CARREG. CAP. MÍN. 1 M3, CAÇAMBA RETRO CAP. 0,26 M3, PESO OPERACIONAL MÍN. 6.674 KG, PROFUNDIDADE ESCAVAÇÃO MÁX. 4,37 M - CHP DIURNO. AF_06/2014</t>
  </si>
  <si>
    <t>0,1920000</t>
  </si>
  <si>
    <t>CHP=1,152</t>
  </si>
  <si>
    <t>2.9.2</t>
  </si>
  <si>
    <t>RETROESCAVADEIRA SOBRE RODAS COM CARREGADEIRA, TRAÇÃO 4X4, POTÊNCIA LÍQ. 88 HP, CAÇAMBA CARREG. CAP. MÍN. 1 M3, CAÇAMBA RETRO CAP. 0,26 M3, PESO OPERACIONAL MÍN. 6.674 KG, PROFUNDIDADE ESCAVAÇÃO MÁX. 4,37 M - CHI DIURNO. AF_06/2014</t>
  </si>
  <si>
    <t>0,0960000</t>
  </si>
  <si>
    <t>CHI=0,576</t>
  </si>
  <si>
    <t xml:space="preserve">SUPERESTRUTURA </t>
  </si>
  <si>
    <t>3.1.</t>
  </si>
  <si>
    <t>ARMAÇÃO DE PILAR OU VIGA DE ESTRUTURA CONVENCIONAL DE CONCRETO ARMADO UTILIZANDO AÇO CA-50 DE 16,0 MM - MONTAGEM. AF_06/2022</t>
  </si>
  <si>
    <t>KG=396,225</t>
  </si>
  <si>
    <t>3.1.1</t>
  </si>
  <si>
    <t>0,2120000</t>
  </si>
  <si>
    <t>UN=83,9997</t>
  </si>
  <si>
    <t>3.1.2</t>
  </si>
  <si>
    <t>KG=9,905625</t>
  </si>
  <si>
    <t>3.1.3</t>
  </si>
  <si>
    <t>3.2.</t>
  </si>
  <si>
    <t>ARMAÇÃO DE PILAR OU VIGA DE ESTRUTURA CONVENCIONAL DE CONCRETO ARMADO UTILIZANDO AÇO CA-50 DE 12,5 MM - MONTAGEM. AF_06/2022</t>
  </si>
  <si>
    <t>KG=312,83</t>
  </si>
  <si>
    <t>3.2.1</t>
  </si>
  <si>
    <t>0,3670000</t>
  </si>
  <si>
    <t>UN=114,80861</t>
  </si>
  <si>
    <t>3.2.2</t>
  </si>
  <si>
    <t>KG=7,82075</t>
  </si>
  <si>
    <t>3.2.3</t>
  </si>
  <si>
    <t>3.3.</t>
  </si>
  <si>
    <t>ARMAÇÃO DE PILAR OU VIGA DE ESTRUTURA CONVENCIONAL DE CONCRETO ARMADO UTILIZANDO AÇO CA-50 DE 10,0 MM - MONTAGEM. AF_06/2022</t>
  </si>
  <si>
    <t>KG=375</t>
  </si>
  <si>
    <t>3.3.1</t>
  </si>
  <si>
    <t>0,5430000</t>
  </si>
  <si>
    <t>UN=203,625</t>
  </si>
  <si>
    <t>3.3.2</t>
  </si>
  <si>
    <t>KG=9,375</t>
  </si>
  <si>
    <t>3.3.3</t>
  </si>
  <si>
    <t>3.4.</t>
  </si>
  <si>
    <t>ARMAÇÃO DE PILAR OU VIGA DE ESTRUTURA CONVENCIONAL DE CONCRETO ARMADO UTILIZANDO AÇO CA-50 DE 8,0 MM - MONTAGEM. AF_06/2022</t>
  </si>
  <si>
    <t>KG=149,25</t>
  </si>
  <si>
    <t>3.4.1</t>
  </si>
  <si>
    <t>0,7430000</t>
  </si>
  <si>
    <t>UN=110,89275</t>
  </si>
  <si>
    <t>3.4.2</t>
  </si>
  <si>
    <t>KG=3,73125</t>
  </si>
  <si>
    <t>3.4.3</t>
  </si>
  <si>
    <t>3.5.</t>
  </si>
  <si>
    <t>ARMAÇÃO DE PILAR OU VIGA DE ESTRUTURA CONVENCIONAL DE CONCRETO ARMADO UTILIZANDO AÇO CA-50 DE 6,3 MM - MONTAGEM. AF_06/2022</t>
  </si>
  <si>
    <t>KG=4,725</t>
  </si>
  <si>
    <t>3.5.1</t>
  </si>
  <si>
    <t>0,9700000</t>
  </si>
  <si>
    <t>UN=4,58325</t>
  </si>
  <si>
    <t>3.5.2</t>
  </si>
  <si>
    <t>KG=0,118125</t>
  </si>
  <si>
    <t>3.5.3</t>
  </si>
  <si>
    <t>3.6.</t>
  </si>
  <si>
    <t>ARMAÇÃO DE PILAR OU VIGA DE ESTRUTURA CONVENCIONAL DE CONCRETO ARMADO UTILIZANDO AÇO CA-60 DE 5,0 MM - MONTAGEM. AF_06/2022</t>
  </si>
  <si>
    <t>KG=373,7</t>
  </si>
  <si>
    <t>3.6.1</t>
  </si>
  <si>
    <t>1,1900000</t>
  </si>
  <si>
    <t>UN=444,703</t>
  </si>
  <si>
    <t>3.6.2</t>
  </si>
  <si>
    <t>KG=9,3425</t>
  </si>
  <si>
    <t>3.7.</t>
  </si>
  <si>
    <t>FABRICAÇÃO DE FÔRMA PARA PILARES E ESTRUTURAS SIMILARES, EM CHAPA DE MADEIRA COMPENSADA RESINADA, E = 17 MM. AF_09/2020</t>
  </si>
  <si>
    <t>L1 x L2=255,23</t>
  </si>
  <si>
    <t>3.7.1</t>
  </si>
  <si>
    <t>CHAPA/PAINEL DE MADEIRA COMPENSADA RESINADA (MADEIRITE RESINADO ROSA) PARA FORMA DE CONCRETO, DE 2200 X 1100 MM, E = 17 MM</t>
  </si>
  <si>
    <t>1,3360000</t>
  </si>
  <si>
    <t>L1 x L2=340,98728</t>
  </si>
  <si>
    <t>3.7.2</t>
  </si>
  <si>
    <t>PONTALETE *7,5 X 7,5* CM EM PINUS, MISTA OU EQUIVALENTE DA REGIAO - BRUTA</t>
  </si>
  <si>
    <t>2,3080000</t>
  </si>
  <si>
    <t>M=589,07084</t>
  </si>
  <si>
    <t>3.7.3</t>
  </si>
  <si>
    <t>9,2370000</t>
  </si>
  <si>
    <t>M=2357,55951</t>
  </si>
  <si>
    <t>3.7.4</t>
  </si>
  <si>
    <t>0,2080000</t>
  </si>
  <si>
    <t>KG=53,08784</t>
  </si>
  <si>
    <t>3.7.5</t>
  </si>
  <si>
    <t>0,0630000</t>
  </si>
  <si>
    <t>CHP=16,07949</t>
  </si>
  <si>
    <t>3.7.6</t>
  </si>
  <si>
    <t>0,2550000</t>
  </si>
  <si>
    <t>CHI=65,08365</t>
  </si>
  <si>
    <t>3.8.</t>
  </si>
  <si>
    <t>CONCRETAGEM DE VIGAS E LAJES, FCK=25 MPA, PARA LAJES PREMOLDADAS COM USO DE BOMBA - LANÇAMENTO, ADENSAMENTO E ACABAMENTO. AF_02/2022_PS</t>
  </si>
  <si>
    <t>L1 x L2 x H=17,5</t>
  </si>
  <si>
    <t>3.8.1</t>
  </si>
  <si>
    <t>CONCRETO USINADO BOMBEAVEL, CLASSE DE RESISTENCIA C25, BRITA 0 E 1, SLUMP = 100 +/- 20 MM, COM BOMBEAMENTO (DISPONIBILIZACAO DE BOMBA), SEM O LANCAMENTO (NBR 8953)</t>
  </si>
  <si>
    <t>1,1030000</t>
  </si>
  <si>
    <t>L1 x L2 x H=19,3025</t>
  </si>
  <si>
    <t>3.8.2</t>
  </si>
  <si>
    <t>0,1940000</t>
  </si>
  <si>
    <t>CHP=3,395</t>
  </si>
  <si>
    <t>3.8.3</t>
  </si>
  <si>
    <t>0,1790000</t>
  </si>
  <si>
    <t>CHI=3,1325</t>
  </si>
  <si>
    <t>3.9.</t>
  </si>
  <si>
    <t>LAJE PRÉ-MOLDADA UNIDIRECIONAL, BIAPOIADA, PARA FORRO, ENCHIMENTO EM CERÂMICA, VIGOTA CONVENCIONAL, ALTURA TOTAL DA LAJE (ENCHIMENTO+CAPA) = (8+3). AF_11/2020_PA</t>
  </si>
  <si>
    <t>l x l=187,63</t>
  </si>
  <si>
    <t>3.9.1</t>
  </si>
  <si>
    <t>LAJE PRE-MOLDADA CONVENCIONAL (LAJOTAS + VIGOTAS) PARA FORRO, UNIDIRECIONAL, SOBRECARGA DE 100 KG/M2, VAO ATE 4,00 M (SEM COLOCACAO)</t>
  </si>
  <si>
    <t>L1 x L2=187,63</t>
  </si>
  <si>
    <t>3.9.2</t>
  </si>
  <si>
    <t>TABUA NAO APARELHADA *2,5 X 20* CM, EM MACARANDUBA/MASSARANDUBA, ANGELIM OU EQUIVALENTE DA REGIAO - BRUTA</t>
  </si>
  <si>
    <t>1,8700000</t>
  </si>
  <si>
    <t>M=350,8681</t>
  </si>
  <si>
    <t>3.9.3</t>
  </si>
  <si>
    <t>0,0400000</t>
  </si>
  <si>
    <t>KG=7,5052</t>
  </si>
  <si>
    <t>3.9.4</t>
  </si>
  <si>
    <t>FABRICAÇÃO DE ESCORAS DO TIPO PONTALETE, EM MADEIRA, PARA PÉ-DIREITO SIMPLES. AF_09/2020</t>
  </si>
  <si>
    <t>M=182,0011</t>
  </si>
  <si>
    <t>3.9.5</t>
  </si>
  <si>
    <t>ARMAÇÃO DE LAJE DE ESTRUTURA CONVENCIONAL DE CONCRETO ARMADO UTILIZANDO AÇO CA-60 DE 4,2 MM - MONTAGEM. AF_06/2022</t>
  </si>
  <si>
    <t>0,9910000</t>
  </si>
  <si>
    <t>KG=185,94133</t>
  </si>
  <si>
    <t>3.9.6</t>
  </si>
  <si>
    <t>0,0440000</t>
  </si>
  <si>
    <t>L1 x L2 x H=8,25572</t>
  </si>
  <si>
    <t>PAREDES E VEDAÇÃO</t>
  </si>
  <si>
    <t>4.1.</t>
  </si>
  <si>
    <t>ALVENARIA DE VEDAÇÃO DE BLOCOS CERÂMICOS FURADOS NA HORIZONTAL DE 19X19X29 CM (ESPESSURA 19 CM) E ARGAMASSA DE ASSENTAMENTO COM PREPARO MANUAL. AF_12/2021</t>
  </si>
  <si>
    <t>L1 x L2=407,645</t>
  </si>
  <si>
    <t>4.1.1</t>
  </si>
  <si>
    <t>TELA DE ACO SOLDADA GALVANIZADA/ZINCADA PARA ALVENARIA, FIO D = *1,20 A 1,70* MM, MALHA 15 X 15 MM, (C X L) *50 X 17,5* CM</t>
  </si>
  <si>
    <t>0,4200000</t>
  </si>
  <si>
    <t>M=171,2109</t>
  </si>
  <si>
    <t>4.1.2</t>
  </si>
  <si>
    <t>PINO DE ACO COM FURO, HASTE = 27 MM (ACAO DIRETA)</t>
  </si>
  <si>
    <t>CENTO</t>
  </si>
  <si>
    <t>0,0100000</t>
  </si>
  <si>
    <t>CENTO=4,07645</t>
  </si>
  <si>
    <t>4.1.3</t>
  </si>
  <si>
    <t>BLOCO CERAMICO / TIJOLO VAZADO PARA ALVENARIA DE VEDACAO, 9 FUROS NA HORIZONTAL, 19 X 19 X 29 CM (L X A X C)</t>
  </si>
  <si>
    <t>18,8700000</t>
  </si>
  <si>
    <t>UN=7692,26115</t>
  </si>
  <si>
    <t>4.1.4</t>
  </si>
  <si>
    <t>ARGAMASSA TRAÇO 1:2:8 (EM VOLUME DE CIMENTO, CAL E AREIA MÉDIA ÚMIDA) PARA EMBOÇO/MASSA ÚNICA/ASSENTAMENTO DE ALVENARIA DE VEDAÇÃO, PREPARO MANUAL. AF_08/2019</t>
  </si>
  <si>
    <t>0,0118000</t>
  </si>
  <si>
    <t>L1 x L2 x H=4,810211</t>
  </si>
  <si>
    <t>4.2.</t>
  </si>
  <si>
    <t>VERGA MOLDADA IN LOCO EM CONCRETO, ESPESSURA DE *20* CM. AF_03/2024</t>
  </si>
  <si>
    <t>M=17</t>
  </si>
  <si>
    <t>4.2.1</t>
  </si>
  <si>
    <t>L=0,17</t>
  </si>
  <si>
    <t>4.2.2</t>
  </si>
  <si>
    <t>0,2030000</t>
  </si>
  <si>
    <t>M=3,451</t>
  </si>
  <si>
    <t>4.2.3</t>
  </si>
  <si>
    <t>6,0000000</t>
  </si>
  <si>
    <t>UN=102</t>
  </si>
  <si>
    <t>4.2.4</t>
  </si>
  <si>
    <t>FABRICAÇÃO DE FÔRMA PARA VIGAS, COM MADEIRA SERRADA, E = 25 MM. AF_09/2020</t>
  </si>
  <si>
    <t>0,1140000</t>
  </si>
  <si>
    <t>L1 x L2=1,938</t>
  </si>
  <si>
    <t>4.2.5</t>
  </si>
  <si>
    <t>0,7900000</t>
  </si>
  <si>
    <t>KG=13,43</t>
  </si>
  <si>
    <t>4.2.6</t>
  </si>
  <si>
    <t>CONCRETO FCK = 20MPA, TRAÇO 1:2,7:3 (EM MASSA SECA DE CIMENTO/ AREIA MÉDIA/ BRITA 1) - PREPARO MECÂNICO COM BETONEIRA 400 L. AF_05/2021</t>
  </si>
  <si>
    <t>0,0430000</t>
  </si>
  <si>
    <t>L1 x L2 x H=0,731</t>
  </si>
  <si>
    <t>4.3.</t>
  </si>
  <si>
    <t>CONTRAVERGA MOLDADA IN LOCO EM CONCRETO, ESPESSURA DE *20* CM. AF_03/2024</t>
  </si>
  <si>
    <t>4.3.1</t>
  </si>
  <si>
    <t>4.3.2</t>
  </si>
  <si>
    <t>4.3.3</t>
  </si>
  <si>
    <t>0,0760000</t>
  </si>
  <si>
    <t>L1 x L2=1,292</t>
  </si>
  <si>
    <t>4.3.4</t>
  </si>
  <si>
    <t>4.3.5</t>
  </si>
  <si>
    <t>4.4.</t>
  </si>
  <si>
    <t>CHAPISCO APLICADO EM ALVENARIAS E ESTRUTURAS DE CONCRETO INTERNAS, COM COLHER DE PEDREIRO.  ARGAMASSA TRAÇO 1:3 COM PREPARO EM BETONEIRA 400L. AF_10/2022</t>
  </si>
  <si>
    <t>L1 x L2=788,362</t>
  </si>
  <si>
    <t>4.4.1</t>
  </si>
  <si>
    <t>ARGAMASSA TRAÇO 1:3 (EM VOLUME DE CIMENTO E AREIA GROSSA ÚMIDA) PARA CHAPISCO CONVENCIONAL, PREPARO MECÂNICO COM BETONEIRA 400 L. AF_08/2019</t>
  </si>
  <si>
    <t>0,0037000</t>
  </si>
  <si>
    <t>L1 x L2 x H=2,9169394</t>
  </si>
  <si>
    <t>4.5.</t>
  </si>
  <si>
    <t>EMBOÇO, EM ARGAMASSA TRAÇO 1:2:8, PREPARO MECÂNICO, APLICADO MANUALMENTE EM PAREDES INTERNAS, PARA AMBIENTES COM ÁREA MENOR QUE 5M², E = 10MM, COM TALISCAS. AF_03/2024</t>
  </si>
  <si>
    <t>4.5.1</t>
  </si>
  <si>
    <t>ARGAMASSA TRAÇO 1:2:8 (EM VOLUME DE CIMENTO, CAL E AREIA MÉDIA ÚMIDA) PARA EMBOÇO/MASSA ÚNICA/ASSENTAMENTO DE ALVENARIA DE VEDAÇÃO, PREPARO MECÂNICO COM BETONEIRA 400 L. AF_08/2019</t>
  </si>
  <si>
    <t>0,0194000</t>
  </si>
  <si>
    <t>L1 x L2 x H=15,2942228</t>
  </si>
  <si>
    <t>GESSO</t>
  </si>
  <si>
    <t>5.1.</t>
  </si>
  <si>
    <t>FORRO EM DRYWALL, PARA AMBIENTES COMERCIAIS, INCLUSIVE ESTRUTURA BIRECIONAL DE FIXAÇÃO. AF_08/2023_PS</t>
  </si>
  <si>
    <t>l x l=195,65</t>
  </si>
  <si>
    <t>5.1.1</t>
  </si>
  <si>
    <t>PLACA / CHAPA DE GESSO ACARTONADO, STANDARD (ST), COR BRANCA, E = 12,5 MM, 1200 X 2400 MM (L X C)</t>
  </si>
  <si>
    <t>1,0838000</t>
  </si>
  <si>
    <t>L1 x L2=212,04547</t>
  </si>
  <si>
    <t>5.1.2</t>
  </si>
  <si>
    <t>PERFIL CANALETA, FORMATO C, EM ACO ZINCADO, PARA ESTRUTURA FORRO DRYWALL, E = 0,5 MM, *46 X 18* (L X H), COMPRIMENTO 3 M</t>
  </si>
  <si>
    <t>3,5470000</t>
  </si>
  <si>
    <t>M=693,97055</t>
  </si>
  <si>
    <t>5.1.3</t>
  </si>
  <si>
    <t>PENDURAL OU PRESILHA REGULADORA, EM ACO GALVANIZADO, COM CORPO, MOLA E REBITE, PARA PERFIL TIPO CANALETA DE ESTRUTURA EM FORROS DRYWALL</t>
  </si>
  <si>
    <t>1,2267000</t>
  </si>
  <si>
    <t>UN=240,003855</t>
  </si>
  <si>
    <t>5.1.4</t>
  </si>
  <si>
    <t>FITA DE PAPEL REFORCADA COM LAMINA DE METAL PARA REFORCO DE CANTOS DE CHAPA DE GESSO PARA DRYWALL</t>
  </si>
  <si>
    <t>1,4276000</t>
  </si>
  <si>
    <t>M=279,30994</t>
  </si>
  <si>
    <t>5.1.5</t>
  </si>
  <si>
    <t>MASSA DE REJUNTE EM PO PARA DRYWALL, A BASE DE GESSO, SECAGEM RAPIDA, PARA TRATAMENTO DE JUNTAS DE CHAPA DE GESSO (NECESSITA ADICAO DE AGUA)</t>
  </si>
  <si>
    <t>0,6926000</t>
  </si>
  <si>
    <t>KG=135,50719</t>
  </si>
  <si>
    <t>5.1.6</t>
  </si>
  <si>
    <t>PARAFUSO DRY WALL, EM ACO FOSFATIZADO, CABECA TROMBETA E PONTA AGULHA (TA), COMPRIMENTO 25 MM</t>
  </si>
  <si>
    <t>9,6469000</t>
  </si>
  <si>
    <t>UN=1887,415985</t>
  </si>
  <si>
    <t>5.1.7</t>
  </si>
  <si>
    <t>PARAFUSO ZINCADO, AUTOBROCANTE, FLANGEADO, 4,2 MM X 19 MM</t>
  </si>
  <si>
    <t>0,0123000</t>
  </si>
  <si>
    <t>CENTO=2,406495</t>
  </si>
  <si>
    <t>5.1.8</t>
  </si>
  <si>
    <t>ARAME GALVANIZADO 6 BWG, D = 5,16 MM (0,157 KG/M), OU 8 BWG, D = 4,19 MM (0,101 KG/M), OU 10 BWG, D = 3,40 MM (0,0713 KG/M)</t>
  </si>
  <si>
    <t>0,0370000</t>
  </si>
  <si>
    <t>KG=7,23905</t>
  </si>
  <si>
    <t>5.1.9</t>
  </si>
  <si>
    <t>MONTADOR DE ESTRUTURA METÁLICA COM ENCARGOS COMPLEMENTARES</t>
  </si>
  <si>
    <t>0,4786000</t>
  </si>
  <si>
    <t>H=93,63809</t>
  </si>
  <si>
    <t>5.1.10</t>
  </si>
  <si>
    <t>SERVENTE COM ENCARGOS COMPLEMENTARES</t>
  </si>
  <si>
    <t>IMPERMEABILIZAÇÃO</t>
  </si>
  <si>
    <t>6.1.</t>
  </si>
  <si>
    <t>IMPERMEABILIZAÇÃO DE SUPERFÍCIE COM MANTA ASFÁLTICA, UMA CAMADA, INCLUSIVE APLICAÇÃO DE PRIMER ASFÁLTICO, E=4MM. AF_09/2023</t>
  </si>
  <si>
    <t>l x l=125,74</t>
  </si>
  <si>
    <t>6.1.1</t>
  </si>
  <si>
    <t>PRIMER PARA MANTA ASFALTICA A BASE DE ASFALTO MODIFICADO DILUIDO EM SOLVENTE, APLICACAO A FRIO</t>
  </si>
  <si>
    <t>0,5872000</t>
  </si>
  <si>
    <t>L=73,834528</t>
  </si>
  <si>
    <t>6.1.2</t>
  </si>
  <si>
    <t>MANTA ASFALTICA ELASTOMERICA EM POLIESTER 4 MM, TIPO III, CLASSE B, ACABAMENTO PP (NBR 9952)</t>
  </si>
  <si>
    <t>1,1319000</t>
  </si>
  <si>
    <t>L1 x L2=142,325106</t>
  </si>
  <si>
    <t>6.1.3</t>
  </si>
  <si>
    <t>GAS DE COZINHA - GLP</t>
  </si>
  <si>
    <t>KG=32,6924</t>
  </si>
  <si>
    <t>6.1.4</t>
  </si>
  <si>
    <t>AJUDANTE ESPECIALIZADO COM ENCARGOS COMPLEMENTARES</t>
  </si>
  <si>
    <t>0,2102000</t>
  </si>
  <si>
    <t>H=26,430548</t>
  </si>
  <si>
    <t>6.1.5</t>
  </si>
  <si>
    <t>IMPERMEABILIZADOR COM ENCARGOS COMPLEMENTARES</t>
  </si>
  <si>
    <t>0,9324000</t>
  </si>
  <si>
    <t>H=117,239976</t>
  </si>
  <si>
    <t>COBERTURA</t>
  </si>
  <si>
    <t>7.1.</t>
  </si>
  <si>
    <t>FABRICAÇÃO E INSTALAÇÃO DE PONTALETES DE MADEIRA NÃO APARELHADA PARA TELHADOS COM ATÉ 2 ÁGUAS E COM TELHA CERÂMICA OU DE CONCRETO EM EDIFÍCIO RESIDENCIAL TÉRREO, INCLUSO TRANSPORTE VERTICAL. AF_07/2019</t>
  </si>
  <si>
    <t>L1 x L2=223,829020003251</t>
  </si>
  <si>
    <t>7.1.1</t>
  </si>
  <si>
    <t>VIGA NAO APARELHADA *6 X 12* CM, EM MACARANDUBA/MASSARANDUBA, ANGELIM OU EQUIVALENTE DA REGIAO - BRUTA</t>
  </si>
  <si>
    <t>0,2220000</t>
  </si>
  <si>
    <t>M=49,6900424407217</t>
  </si>
  <si>
    <t>7.1.2</t>
  </si>
  <si>
    <t>CAIBRO NAO APARELHADO *5 X 6* CM, EM MACARANDUBA/MASSARANDUBA, ANGELIM OU EQUIVALENTE DA REGIAO - BRUTA</t>
  </si>
  <si>
    <t>0,5560000</t>
  </si>
  <si>
    <t>M=124,448935121808</t>
  </si>
  <si>
    <t>7.1.3</t>
  </si>
  <si>
    <t>VIGA NAO APARELHADA *6 X 16* CM, EM MACARANDUBA/MASSARANDUBA, ANGELIM OU EQUIVALENTE DA REGIAO - BRUTA</t>
  </si>
  <si>
    <t>0,1850000</t>
  </si>
  <si>
    <t>M=41,4083687006015</t>
  </si>
  <si>
    <t>7.1.4</t>
  </si>
  <si>
    <t>PREGO DE ACO POLIDO COM CABECA 18 X 30 (2 3/4 X 10)</t>
  </si>
  <si>
    <t>0,2400000</t>
  </si>
  <si>
    <t>KG=53,7189648007803</t>
  </si>
  <si>
    <t>7.1.5</t>
  </si>
  <si>
    <t>7.2.</t>
  </si>
  <si>
    <t>TELHAMENTO COM TELHA CERÂMICA DE ENCAIXE, TIPO FRANCESA, COM MAIS DE 2 ÁGUAS, INCLUSO TRANSPORTE VERTICAL. AF_07/2019</t>
  </si>
  <si>
    <t>7.2.1</t>
  </si>
  <si>
    <t>TELHA DE BARRO / CERAMICA, NAO ESMALTADA, TIPO ROMANA, AMERICANA, PORTUGUESA, FRANCESA, COMPRIMENTO DE *41* CM, RENDIMENTO DE *16* TELHAS/M2</t>
  </si>
  <si>
    <t>17,7490000</t>
  </si>
  <si>
    <t>UN=3972,7412760377</t>
  </si>
  <si>
    <t>7.2.2</t>
  </si>
  <si>
    <t>HASTE RETA PARA GANCHO DE FERRO GALVANIZADO, COM ROSCA 1/4" X 30 CM PARA FIXACAO DE TELHA METALICA, INCLUI PORCA E ARRUELAS DE VEDACAO</t>
  </si>
  <si>
    <t>CJ</t>
  </si>
  <si>
    <t>0</t>
  </si>
  <si>
    <t>CJ=0</t>
  </si>
  <si>
    <t>7.3.</t>
  </si>
  <si>
    <t>RUFO EM CHAPA DE AÇO GALVANIZADO NÚMERO 24, CORTE DE 25 CM, INCLUSO TRANSPORTE VERTICAL. AF_07/2019</t>
  </si>
  <si>
    <t>M=71,43</t>
  </si>
  <si>
    <t>7.3.1</t>
  </si>
  <si>
    <t>SELANTE ELASTICO MONOCOMPONENTE A BASE DE POLIURETANO (PU) PARA JUNTAS DIVERSAS</t>
  </si>
  <si>
    <t>310ML</t>
  </si>
  <si>
    <t>0,1980000</t>
  </si>
  <si>
    <t>310ML=14,14314</t>
  </si>
  <si>
    <t>7.3.2</t>
  </si>
  <si>
    <t>PREGO DE ACO POLIDO COM CABECA 18 X 27 (2 1/2 X 10)</t>
  </si>
  <si>
    <t>0,0060000</t>
  </si>
  <si>
    <t>KG=0,42858</t>
  </si>
  <si>
    <t>7.3.3</t>
  </si>
  <si>
    <t>REBITE DE REPUXO EM ALUMINIO VAZADO, DIAMETRO 3,2 X 8 MM DE COMPRIMENTO (1KG = 1025 UNIDADES)</t>
  </si>
  <si>
    <t>0,0012000</t>
  </si>
  <si>
    <t>KG=0,085716</t>
  </si>
  <si>
    <t>7.3.4</t>
  </si>
  <si>
    <t>SOLDA EM BARRA DE ESTANHO-CHUMBO 50/50</t>
  </si>
  <si>
    <t>0,0450000</t>
  </si>
  <si>
    <t>KG=3,21435</t>
  </si>
  <si>
    <t>7.3.5</t>
  </si>
  <si>
    <t>RUFO INTERNO/EXTERNO DE CHAPA DE ACO GALVANIZADA NUM 24, CORTE 25 CM</t>
  </si>
  <si>
    <t>1,0500000</t>
  </si>
  <si>
    <t>M=75,0015</t>
  </si>
  <si>
    <t>7.4.</t>
  </si>
  <si>
    <t>CALHA EM CHAPA DE AÇO GALVANIZADO NÚMERO 24, DESENVOLVIMENTO DE 50 CM, INCLUSO TRANSPORTE VERTICAL. AF_07/2019</t>
  </si>
  <si>
    <t>M=19,76</t>
  </si>
  <si>
    <t>7.4.1</t>
  </si>
  <si>
    <t>0,0810000</t>
  </si>
  <si>
    <t>310ML=1,60056</t>
  </si>
  <si>
    <t>7.4.2</t>
  </si>
  <si>
    <t>0,0130000</t>
  </si>
  <si>
    <t>KG=0,25688</t>
  </si>
  <si>
    <t>7.4.3</t>
  </si>
  <si>
    <t>0,0024000</t>
  </si>
  <si>
    <t>KG=0,047424</t>
  </si>
  <si>
    <t>7.4.4</t>
  </si>
  <si>
    <t>0,0900000</t>
  </si>
  <si>
    <t>KG=1,7784</t>
  </si>
  <si>
    <t>7.4.5</t>
  </si>
  <si>
    <t>CALHA QUADRADA DE CHAPA DE ACO GALVANIZADA NUM 24, CORTE 50 CM</t>
  </si>
  <si>
    <t>M=20,748</t>
  </si>
  <si>
    <t>7.4.6</t>
  </si>
  <si>
    <t>0,3710000</t>
  </si>
  <si>
    <t>H=7,33096</t>
  </si>
  <si>
    <t>7.5.</t>
  </si>
  <si>
    <t>CUMEEIRA SHED PARA TELHA ONDULADA DE FIBROCIMENTO, E = 6 MM, INCLUSO ACESSÓRIOS DE FIXAÇÃO E IÇAMENTO. AF_07/2019</t>
  </si>
  <si>
    <t>7.5.1</t>
  </si>
  <si>
    <t>CONJUNTO ARRUELAS DE VEDACAO 5/16" PARA TELHA FIBROCIMENTO (UMA ARRUELA METALICA E UMA ARRUELA PVC - CONICAS)</t>
  </si>
  <si>
    <t>4,2000000</t>
  </si>
  <si>
    <t>CJ=82,992</t>
  </si>
  <si>
    <t>7.5.2</t>
  </si>
  <si>
    <t>PARAFUSO ZINCADO ROSCA SOBERBA, CABECA SEXTAVADA, 5/16" X 250 MM, PARA FIXACAO DE TELHA EM MADEIRA</t>
  </si>
  <si>
    <t>UN=82,992</t>
  </si>
  <si>
    <t>7.5.3</t>
  </si>
  <si>
    <t>CUMEEIRA SHED PARA TELHA ONDULADA DE FIBROCIMENTO, E = 6 MM, ABA 280 MM, COMPRIMENTO 1100 MM (SEM AMIANTO)</t>
  </si>
  <si>
    <t>1,0290000</t>
  </si>
  <si>
    <t>UN=20,33304</t>
  </si>
  <si>
    <t>INSTALAÇÕES ELÉTRICAS</t>
  </si>
  <si>
    <t>8.1.</t>
  </si>
  <si>
    <t>QUADRO DE DISTRIBUIÇÃO DE ENERGIA EM PVC, DE EMBUTIR, SEM BARRAMENTO, PARA 6 DISJUNTORES - FORNECIMENTO E INSTALAÇÃO. AF_10/2020</t>
  </si>
  <si>
    <t>UN=2</t>
  </si>
  <si>
    <t>8.1.1</t>
  </si>
  <si>
    <t>QUADRO DE DISTRIBUICAO, SEM BARRAMENTO, EM PVC, DE EMBUTIR, PARA 6 DISJUNTORES NEMA OU 8 DISJUNTORES DIN</t>
  </si>
  <si>
    <t>8.1.2</t>
  </si>
  <si>
    <t>ARGAMASSA TRAÇO 1:1:6 (EM VOLUME DE CIMENTO, CAL E AREIA MÉDIA ÚMIDA) PARA EMBOÇO/MASSA ÚNICA/ASSENTAMENTO DE ALVENARIA DE VEDAÇÃO, PREPARO MANUAL. AF_08/2019</t>
  </si>
  <si>
    <t>0,0044000</t>
  </si>
  <si>
    <t>L1 x L2 x H=0,0088</t>
  </si>
  <si>
    <t>8.2.</t>
  </si>
  <si>
    <t>DISJUNTOR BIPOLAR TIPO DIN, CORRENTE NOMINAL DE 20A - FORNECIMENTO E INSTALAÇÃO. AF_10/2020</t>
  </si>
  <si>
    <t>UN=12</t>
  </si>
  <si>
    <t>8.2.1</t>
  </si>
  <si>
    <t>TERMINAL A COMPRESSAO EM COBRE ESTANHADO PARA CABO 4 MM2, 1 FURO E 1 COMPRESSAO, PARA PARAFUSO DE FIXACAO M5</t>
  </si>
  <si>
    <t>2,0000000</t>
  </si>
  <si>
    <t>UN=24</t>
  </si>
  <si>
    <t>8.2.2</t>
  </si>
  <si>
    <t>DISJUNTOR TERMOMAGNETICO PARA TRILHO DIN (IEC), BIPOLAR, 6 - 32 A</t>
  </si>
  <si>
    <t>8.3.</t>
  </si>
  <si>
    <t>ELETRODUTO FLEXÍVEL CORRUGADO, PVC, DN 25 MM (3/4"), PARA CIRCUITOS TERMINAIS, INSTALADO EM FORRO - FORNECIMENTO E INSTALAÇÃO. AF_03/2023_PA</t>
  </si>
  <si>
    <t>M=350</t>
  </si>
  <si>
    <t>8.3.1</t>
  </si>
  <si>
    <t>ELETRODUTO PVC FLEXIVEL CORRUGADO, COR AMARELA, DE 25 MM</t>
  </si>
  <si>
    <t>1,1000000</t>
  </si>
  <si>
    <t>M=385</t>
  </si>
  <si>
    <t>8.3.2</t>
  </si>
  <si>
    <t>FIXAÇÃO DE TUBOS HORIZONTAIS DE PVC ÁGUA, PVC ESGOTO, PVC ÁGUA PLUVIAL, CPVC, PPR, COBRE OU AÇO, DIÂMETROS MENORES OU IGUAIS A 40 MM, COM ABRAÇADEIRA METÁLICA RÍGIDA TIPO U PERFIL 1 1/4", FIXADA EM PERFILADO EM LAJE. AF_09/2023_PS</t>
  </si>
  <si>
    <t>8.4.</t>
  </si>
  <si>
    <t>CABO DE COBRE FLEXÍVEL ISOLADO, 1,5 MM², ANTI-CHAMA 450/750 V, PARA CIRCUITOS TERMINAIS - FORNECIMENTO E INSTALAÇÃO. AF_03/2023</t>
  </si>
  <si>
    <t>M=400</t>
  </si>
  <si>
    <t>8.4.1</t>
  </si>
  <si>
    <t>CABO DE COBRE, FLEXIVEL, CLASSE 4 OU 5, ISOLACAO EM PVC/A, ANTICHAMA BWF-B, 1 CONDUTOR, 450/750 V, SECAO NOMINAL 1,5 MM2</t>
  </si>
  <si>
    <t>1,2434000</t>
  </si>
  <si>
    <t>M=497,36</t>
  </si>
  <si>
    <t>8.4.2</t>
  </si>
  <si>
    <t>FITA ISOLANTE ADESIVA ANTICHAMA, USO ATE 750 V, EM ROLO DE 19 MM X 5 M</t>
  </si>
  <si>
    <t>0,0094000</t>
  </si>
  <si>
    <t>UN=3,76</t>
  </si>
  <si>
    <t>8.5.</t>
  </si>
  <si>
    <t>CABO DE COBRE FLEXÍVEL ISOLADO, 2,5 MM², ANTI-CHAMA 450/750 V, PARA CIRCUITOS TERMINAIS - FORNECIMENTO E INSTALAÇÃO. AF_03/2023</t>
  </si>
  <si>
    <t>8.5.1</t>
  </si>
  <si>
    <t>CABO DE COBRE, FLEXIVEL, CLASSE 4 OU 5, ISOLACAO EM PVC/A, ANTICHAMA BWF-B, 1 CONDUTOR, 450/750 V, SECAO NOMINAL 2,5 MM2</t>
  </si>
  <si>
    <t>8.6.</t>
  </si>
  <si>
    <t>LÂMPADA COMPACTA DE LED 10 W, BASE E27 - FORNECIMENTO E INSTALAÇÃO. AF_09/2024</t>
  </si>
  <si>
    <t>8.6.1</t>
  </si>
  <si>
    <t>SOQUETE DE BAQUELITE BASE E27, PARA LAMPADAS</t>
  </si>
  <si>
    <t>8.6.2</t>
  </si>
  <si>
    <t>LAMPADA LED 10 W BIVOLT BRANCA, FORMATO TRADICIONAL (BASE E27)</t>
  </si>
  <si>
    <t>8.6.3</t>
  </si>
  <si>
    <t>AUXILIAR DE ELETRICISTA COM ENCARGOS COMPLEMENTARES</t>
  </si>
  <si>
    <t>0,0508750</t>
  </si>
  <si>
    <t>H=1,221</t>
  </si>
  <si>
    <t>8.6.4</t>
  </si>
  <si>
    <t>ELETRICISTA COM ENCARGOS COMPLEMENTARES</t>
  </si>
  <si>
    <t>0,1628000</t>
  </si>
  <si>
    <t>H=3,9072</t>
  </si>
  <si>
    <t>8.7.</t>
  </si>
  <si>
    <t>CABO DE COBRE FLEXÍVEL ISOLADO, 6 MM², ANTI-CHAMA 0,6/1,0 KV, PARA CIRCUITOS TERMINAIS - FORNECIMENTO E INSTALAÇÃO. AF_03/2023</t>
  </si>
  <si>
    <t>M=500</t>
  </si>
  <si>
    <t>8.7.1</t>
  </si>
  <si>
    <t>CABO DE COBRE, FLEXIVEL, CLASSE 4 OU 5, ISOLACAO EM PVC/A, ANTICHAMA BWF-B, COBERTURA PVC-ST1, ANTICHAMA BWF-B, 1 CONDUTOR, 0,6/1 KV, SECAO NOMINAL 6 MM2</t>
  </si>
  <si>
    <t>M=621,7</t>
  </si>
  <si>
    <t>8.7.2</t>
  </si>
  <si>
    <t>UN=4,7</t>
  </si>
  <si>
    <t>8.8.</t>
  </si>
  <si>
    <t>INTERRUPTOR SIMPLES (2 MÓDULOS), 10A/250V, INCLUINDO SUPORTE E PLACA - FORNECIMENTO E INSTALAÇÃO. AF_03/2023</t>
  </si>
  <si>
    <t>8.8.1</t>
  </si>
  <si>
    <t>SUPORTE PARAFUSADO COM PLACA DE ENCAIXE 4" X 2" MÉDIO (1,30 M DO PISO) PARA PONTO ELÉTRICO - FORNECIMENTO E INSTALAÇÃO. AF_03/2023</t>
  </si>
  <si>
    <t>8.8.2</t>
  </si>
  <si>
    <t>INTERRUPTOR SIMPLES (2 MÓDULOS), 10A/250V, SEM SUPORTE E SEM PLACA - FORNECIMENTO E INSTALAÇÃO. AF_03/2023</t>
  </si>
  <si>
    <t>8.9.</t>
  </si>
  <si>
    <t>TOMADA MÉDIA DE EMBUTIR (2 MÓDULOS), 2P+T 10 A, INCLUINDO SUPORTE E PLACA - FORNECIMENTO E INSTALAÇÃO. AF_03/2023</t>
  </si>
  <si>
    <t>UN=48</t>
  </si>
  <si>
    <t>8.9.1</t>
  </si>
  <si>
    <t>8.9.2</t>
  </si>
  <si>
    <t>TOMADA MÉDIA DE EMBUTIR (2 MÓDULOS), 2P+T 10 A, SEM SUPORTE E SEM PLACA - FORNECIMENTO E INSTALAÇÃO. AF_03/2023</t>
  </si>
  <si>
    <t>8.10.</t>
  </si>
  <si>
    <t>CAIXA DE INSPEÇÃO PARA ATERRAMENTO, CIRCULAR, EM POLIETILENO, DIÂMETRO INTERNO = 0,3 M. AF_12/2020</t>
  </si>
  <si>
    <t>8.10.1</t>
  </si>
  <si>
    <t>CAIXA DE INSPECAO PARA ATERRAMENTO E PARA RAIOS, EM POLIPROPILENO, DIAMETRO = 300 MM X ALTURA = 400 MM</t>
  </si>
  <si>
    <t>8.10.2</t>
  </si>
  <si>
    <t>PREPARO DE FUNDO DE VALA COM LARGURA MENOR QUE 1,5 M, COM CAMADA DE AREIA, LANÇAMENTO MANUAL. AF_08/2020</t>
  </si>
  <si>
    <t>0,0141000</t>
  </si>
  <si>
    <t>L1 x L2 x H=0,0282</t>
  </si>
  <si>
    <t>INSTALAÇÃO TELEFÔNICA</t>
  </si>
  <si>
    <t>9.1.</t>
  </si>
  <si>
    <t>ELETRODUTO RÍGIDO ROSCÁVEL, PVC, DN 20 MM (1/2"), PARA CIRCUITOS TERMINAIS, INSTALADO EM FORRO - FORNECIMENTO E INSTALAÇÃO. AF_03/2023</t>
  </si>
  <si>
    <t>M=100</t>
  </si>
  <si>
    <t>9.1.1</t>
  </si>
  <si>
    <t>ELETRODUTO DE PVC RIGIDO ROSCAVEL DE 1/2 ", SEM LUVA</t>
  </si>
  <si>
    <t>1,0170000</t>
  </si>
  <si>
    <t>M=101,7</t>
  </si>
  <si>
    <t>9.2.</t>
  </si>
  <si>
    <t>CABO TELEFÔNICO CCI-50 1 PAR, INSTALADO EM ENTRADA DE EDIFICAÇÃO - FORNECIMENTO E INSTALAÇÃO. AF_11/2019</t>
  </si>
  <si>
    <t>M=200</t>
  </si>
  <si>
    <t>9.2.1</t>
  </si>
  <si>
    <t>CABO TELEFONICO CCI 50, 1 PAR, USO INTERNO, SEM BLINDAGEM</t>
  </si>
  <si>
    <t>M=210</t>
  </si>
  <si>
    <t>9.3.</t>
  </si>
  <si>
    <t>CAIXA DE PASSAGEM PARA TELEFONE 15X15X10CM (SOBREPOR), FORNECIMENTO E INSTALACAO. AF_11/2019</t>
  </si>
  <si>
    <t>9.3.1</t>
  </si>
  <si>
    <t>CAIXA DE PASSAGEM METALICA, DE SOBREPOR, COM TAMPA APARAFUSADA, DIMENSOES 15 X 15 X *10* CM</t>
  </si>
  <si>
    <t>9.4.</t>
  </si>
  <si>
    <t>QUADRO DE DISTRIBUICAO PARA TELEFONE N.3, 40X40X12CM EM CHAPA METALICA, DE EMBUTIR, SEM ACESSORIOS, PADRAO TELEBRAS, FORNECIMENTO E INSTALAÇÃO. AF_11/2019</t>
  </si>
  <si>
    <t>UN=1</t>
  </si>
  <si>
    <t>9.4.1</t>
  </si>
  <si>
    <t>CAIXA DE PASSAGEM/ LUZ / TELEFONIA, DE EMBUTIR, EM CHAPA DE ACO GALVANIZADO, DIMENSOES 40 X 40 X *12* CM (PADRAO CONCESSIONARIA LOCAL)</t>
  </si>
  <si>
    <t>9.4.2</t>
  </si>
  <si>
    <t>0,0140000</t>
  </si>
  <si>
    <t>L1 x L2 x H=0,014</t>
  </si>
  <si>
    <t>INSTALAÇÕES HIDRÁULICAS</t>
  </si>
  <si>
    <t>10.1.</t>
  </si>
  <si>
    <t>TUBO, PVC, SOLDÁVEL, DE 20MM, INSTALADO EM RAMAL OU SUB-RAMAL DE ÁGUA - FORNECIMENTO E INSTALAÇÃO. AF_06/2022</t>
  </si>
  <si>
    <t>M=144</t>
  </si>
  <si>
    <t>10.1.1</t>
  </si>
  <si>
    <t>TUBO PVC, SOLDAVEL, DE 20 MM, AGUA FRIA (NBR-5648)</t>
  </si>
  <si>
    <t>1,0493000</t>
  </si>
  <si>
    <t>M=151,0992</t>
  </si>
  <si>
    <t>10.1.2</t>
  </si>
  <si>
    <t>LIXA D'AGUA EM FOLHA, COR PRETA, GRAO 100</t>
  </si>
  <si>
    <t>0,0765000</t>
  </si>
  <si>
    <t>UN=11,016</t>
  </si>
  <si>
    <t>10.2.</t>
  </si>
  <si>
    <t>TUBO, PVC, SOLDÁVEL, DE 25MM, INSTALADO EM RAMAL OU SUB-RAMAL DE ÁGUA - FORNECIMENTO E INSTALAÇÃO. AF_06/2022</t>
  </si>
  <si>
    <t>10.2.1</t>
  </si>
  <si>
    <t>TUBO PVC, SOLDAVEL, DE 25 MM, AGUA FRIA (NBR-5648)</t>
  </si>
  <si>
    <t>10.2.2</t>
  </si>
  <si>
    <t>0,0886000</t>
  </si>
  <si>
    <t>UN=12,7584</t>
  </si>
  <si>
    <t>10.3.</t>
  </si>
  <si>
    <t>TUBO, PVC, SOLDÁVEL, DE 32MM, INSTALADO EM RAMAL OU SUB-RAMAL DE ÁGUA - FORNECIMENTO E INSTALAÇÃO. AF_06/2022</t>
  </si>
  <si>
    <t>M=48</t>
  </si>
  <si>
    <t>10.3.1</t>
  </si>
  <si>
    <t>TUBO PVC, SOLDAVEL, DE 32 MM, AGUA FRIA (NBR-5648)</t>
  </si>
  <si>
    <t>M=50,3664</t>
  </si>
  <si>
    <t>10.3.2</t>
  </si>
  <si>
    <t>0,1056000</t>
  </si>
  <si>
    <t>UN=5,0688</t>
  </si>
  <si>
    <t>10.4.</t>
  </si>
  <si>
    <t>JOELHO 90 GRAUS, PVC, SOLDÁVEL, DN 20MM, INSTALADO EM RAMAL OU SUB-RAMAL DE ÁGUA - FORNECIMENTO E INSTALAÇÃO. AF_06/2022</t>
  </si>
  <si>
    <t>UN=30</t>
  </si>
  <si>
    <t>10.4.1</t>
  </si>
  <si>
    <t>ADESIVO PLASTICO PARA PVC, FRASCO COM *850* GR</t>
  </si>
  <si>
    <t>0,0047000</t>
  </si>
  <si>
    <t>UN=0,141</t>
  </si>
  <si>
    <t>10.4.2</t>
  </si>
  <si>
    <t>JOELHO PVC, SOLDAVEL, 90 GRAUS, 20 MM, COR MARROM, PARA AGUA FRIA PREDIAL</t>
  </si>
  <si>
    <t>10.4.3</t>
  </si>
  <si>
    <t>SOLUCAO PREPARADORA / LIMPADORA PARA PVC, FRASCO COM 1000 CM3</t>
  </si>
  <si>
    <t>UN=0,18</t>
  </si>
  <si>
    <t>10.4.4</t>
  </si>
  <si>
    <t>0,0291000</t>
  </si>
  <si>
    <t>UN=0,873</t>
  </si>
  <si>
    <t>10.5.</t>
  </si>
  <si>
    <t>JOELHO 90 GRAUS, PVC, SOLDÁVEL, DN 25MM, INSTALADO EM RAMAL OU SUB-RAMAL DE ÁGUA - FORNECIMENTO E INSTALAÇÃO. AF_06/2022</t>
  </si>
  <si>
    <t>10.5.1</t>
  </si>
  <si>
    <t>0,0071000</t>
  </si>
  <si>
    <t>UN=0,213</t>
  </si>
  <si>
    <t>10.5.2</t>
  </si>
  <si>
    <t>JOELHO PVC, SOLDAVEL, 90 GRAUS, 25 MM, COR MARROM, PARA AGUA FRIA PREDIAL</t>
  </si>
  <si>
    <t>10.5.3</t>
  </si>
  <si>
    <t>0,0080000</t>
  </si>
  <si>
    <t>UN=0,24</t>
  </si>
  <si>
    <t>10.5.4</t>
  </si>
  <si>
    <t>0,0338000</t>
  </si>
  <si>
    <t>UN=1,014</t>
  </si>
  <si>
    <t>10.6.</t>
  </si>
  <si>
    <t>JOELHO 90 GRAUS, PVC, SOLDÁVEL, DN 32MM, INSTALADO EM RAMAL OU SUB-RAMAL DE ÁGUA - FORNECIMENTO E INSTALAÇÃO. AF_06/2022</t>
  </si>
  <si>
    <t>UN=15</t>
  </si>
  <si>
    <t>10.6.1</t>
  </si>
  <si>
    <t>10.6.2</t>
  </si>
  <si>
    <t>JOELHO PVC, SOLDAVEL, 90 GRAUS, 32 MM, COR MARROM, PARA AGUA FRIA PREDIAL</t>
  </si>
  <si>
    <t>10.6.3</t>
  </si>
  <si>
    <t>0,0110000</t>
  </si>
  <si>
    <t>UN=0,165</t>
  </si>
  <si>
    <t>10.6.4</t>
  </si>
  <si>
    <t>0,0403000</t>
  </si>
  <si>
    <t>UN=0,6045</t>
  </si>
  <si>
    <t>10.7.</t>
  </si>
  <si>
    <t>LUVA, PVC, SOLDÁVEL, DN 20MM, INSTALADO EM RAMAL OU SUB-RAMAL DE ÁGUA - FORNECIMENTO E INSTALAÇÃO. AF_06/2022</t>
  </si>
  <si>
    <t>10.7.1</t>
  </si>
  <si>
    <t>10.7.2</t>
  </si>
  <si>
    <t>LUVA PVC SOLDAVEL, 20 MM, PARA AGUA FRIA PREDIAL</t>
  </si>
  <si>
    <t>10.7.3</t>
  </si>
  <si>
    <t>10.7.4</t>
  </si>
  <si>
    <t>10.8.</t>
  </si>
  <si>
    <t>LUVA, PVC, SOLDÁVEL, DN 25MM, INSTALADO EM RAMAL OU SUB-RAMAL DE ÁGUA - FORNECIMENTO E INSTALAÇÃO. AF_06/2022</t>
  </si>
  <si>
    <t>10.8.1</t>
  </si>
  <si>
    <t>10.8.2</t>
  </si>
  <si>
    <t>LUVA PVC SOLDAVEL, 25 MM, PARA AGUA FRIA PREDIAL</t>
  </si>
  <si>
    <t>10.8.3</t>
  </si>
  <si>
    <t>10.8.4</t>
  </si>
  <si>
    <t>10.9.</t>
  </si>
  <si>
    <t>TE, PVC, SOLDÁVEL, DN 25MM, INSTALADO EM RAMAL DE DISTRIBUIÇÃO DE ÁGUA - FORNECIMENTO E INSTALAÇÃO. AF_06/2022</t>
  </si>
  <si>
    <t>10.9.1</t>
  </si>
  <si>
    <t>0,0106000</t>
  </si>
  <si>
    <t>UN=0,318</t>
  </si>
  <si>
    <t>10.9.2</t>
  </si>
  <si>
    <t>TE SOLDAVEL, PVC, 90 GRAUS, 25 MM, PARA AGUA FRIA PREDIAL (NBR 5648)</t>
  </si>
  <si>
    <t>10.9.3</t>
  </si>
  <si>
    <t>0,0120000</t>
  </si>
  <si>
    <t>UN=0,36</t>
  </si>
  <si>
    <t>10.9.4</t>
  </si>
  <si>
    <t>0,0453000</t>
  </si>
  <si>
    <t>UN=1,359</t>
  </si>
  <si>
    <t>10.10.</t>
  </si>
  <si>
    <t>REGISTRO DE PRESSÃO BRUTO, LATÃO, ROSCÁVEL, 3/4", COM ACABAMENTO E CANOPLA CROMADOS - FORNECIMENTO E INSTALAÇÃO. AF_08/2021</t>
  </si>
  <si>
    <t>UN=3</t>
  </si>
  <si>
    <t>10.10.1</t>
  </si>
  <si>
    <t>FITA VEDA ROSCA, EM PTFE, ROLO DE 18 MM X 50 M (L X C)</t>
  </si>
  <si>
    <t>UN=0,0318</t>
  </si>
  <si>
    <t>10.10.2</t>
  </si>
  <si>
    <t>REGISTRO PRESSAO COM ACABAMENTO E CANOPLA CROMADA, SIMPLES, BITOLA 3/4"</t>
  </si>
  <si>
    <t>10.11.</t>
  </si>
  <si>
    <t>CAIXA D´ÁGUA EM POLIETILENO, 3000 LITROS - FORNECIMENTO E INSTALAÇÃO. AF_06/2021</t>
  </si>
  <si>
    <t>10.11.1</t>
  </si>
  <si>
    <t>CAIXA D'AGUA / RESERVATORIO EM POLIETILENO, 3000 LITROS, COM TAMPA</t>
  </si>
  <si>
    <t>INSTALAÇÕES SANITÁRIAS</t>
  </si>
  <si>
    <t>11.1.</t>
  </si>
  <si>
    <t>CAIXA SIFONADA, PVC, DN 100 X 100 X 50 MM, JUNTA ELÁSTICA, FORNECIDA E INSTALADA EM RAMAL DE DESCARGA OU EM RAMAL DE ESGOTO SANITÁRIO. AF_08/2022</t>
  </si>
  <si>
    <t>UN=5</t>
  </si>
  <si>
    <t>11.1.1</t>
  </si>
  <si>
    <t>0,0292000</t>
  </si>
  <si>
    <t>UN=0,146</t>
  </si>
  <si>
    <t>11.1.2</t>
  </si>
  <si>
    <t>ANEL BORRACHA PARA TUBO ESGOTO PREDIAL, DN 50 MM (NBR 5688)</t>
  </si>
  <si>
    <t>UN=0</t>
  </si>
  <si>
    <t>11.1.3</t>
  </si>
  <si>
    <t>CAIXA SIFONADA PVC, 100 X 100 X 50 MM, COM GRELHA REDONDA, BRANCA</t>
  </si>
  <si>
    <t>11.1.4</t>
  </si>
  <si>
    <t>PASTA LUBRIFICANTE PARA TUBOS E CONEXOES COM JUNTA ELASTICA, EMBALAGEM DE *400* GR (USO EM PVC, ACO, POLIETILENO E OUTROS)</t>
  </si>
  <si>
    <t>11.1.5</t>
  </si>
  <si>
    <t>UN=0,22</t>
  </si>
  <si>
    <t>11.1.6</t>
  </si>
  <si>
    <t>0,0154000</t>
  </si>
  <si>
    <t>UN=0,077</t>
  </si>
  <si>
    <t>11.2.</t>
  </si>
  <si>
    <t>RALO SIFONADO, PVC, DN 100 X 40 MM, JUNTA SOLDÁVEL, FORNECIDO E INSTALADO EM RAMAL DE DESCARGA OU EM RAMAL DE ESGOTO SANITÁRIO. AF_08/2022</t>
  </si>
  <si>
    <t>11.2.1</t>
  </si>
  <si>
    <t>0,0049000</t>
  </si>
  <si>
    <t>UN=0,0147</t>
  </si>
  <si>
    <t>11.2.2</t>
  </si>
  <si>
    <t>RALO SIFONADO CILINDRICO, PVC, 100 X 40 MM, COM GRELHA REDONDA BRANCA</t>
  </si>
  <si>
    <t>11.2.3</t>
  </si>
  <si>
    <t>0,0075000</t>
  </si>
  <si>
    <t>UN=0,0225</t>
  </si>
  <si>
    <t>11.2.4</t>
  </si>
  <si>
    <t>0,0360000</t>
  </si>
  <si>
    <t>UN=0,108</t>
  </si>
  <si>
    <t>11.3.</t>
  </si>
  <si>
    <t>TUBO PVC, SERIE NORMAL, ESGOTO PREDIAL, DN 100 MM, FORNECIDO E INSTALADO EM RAMAL DE DESCARGA OU RAMAL DE ESGOTO SANITÁRIO. AF_08/2022</t>
  </si>
  <si>
    <t>M=300</t>
  </si>
  <si>
    <t>11.3.1</t>
  </si>
  <si>
    <t>TUBO PVC SERIE NORMAL, DN 100 MM, PARA ESGOTO PREDIAL (NBR 5688)</t>
  </si>
  <si>
    <t>1,0549000</t>
  </si>
  <si>
    <t>M=316,47</t>
  </si>
  <si>
    <t>11.3.2</t>
  </si>
  <si>
    <t>0,0247000</t>
  </si>
  <si>
    <t>UN=7,41</t>
  </si>
  <si>
    <t>11.4.</t>
  </si>
  <si>
    <t>CURVA CURTA 90 GRAUS, PVC, SERIE NORMAL, ESGOTO PREDIAL, DN 100 MM, JUNTA ELÁSTICA, FORNECIDO E INSTALADO EM RAMAL DE DESCARGA OU RAMAL DE ESGOTO SANITÁRIO. AF_08/2022</t>
  </si>
  <si>
    <t>11.4.1</t>
  </si>
  <si>
    <t>ANEL BORRACHA PARA TUBO ESGOTO PREDIAL, DN 100 MM (NBR 5688)</t>
  </si>
  <si>
    <t>UN=60</t>
  </si>
  <si>
    <t>11.4.2</t>
  </si>
  <si>
    <t>CURVA PVC CURTA 90 GRAUS, DN 100 MM, PARA ESGOTO PREDIAL</t>
  </si>
  <si>
    <t>11.4.3</t>
  </si>
  <si>
    <t>0,1150000</t>
  </si>
  <si>
    <t>UN=3,45</t>
  </si>
  <si>
    <t>11.5.</t>
  </si>
  <si>
    <t>JOELHO 45 GRAUS, PVC, SERIE NORMAL, ESGOTO PREDIAL, DN 100 MM, JUNTA ELÁSTICA, FORNECIDO E INSTALADO EM RAMAL DE DESCARGA OU RAMAL DE ESGOTO SANITÁRIO. AF_08/2022</t>
  </si>
  <si>
    <t>11.5.1</t>
  </si>
  <si>
    <t>11.5.2</t>
  </si>
  <si>
    <t>JOELHO PVC, SOLDAVEL, PB, 45 GRAUS, DN 100 MM, PARA ESGOTO PREDIAL</t>
  </si>
  <si>
    <t>11.5.3</t>
  </si>
  <si>
    <t>11.6.</t>
  </si>
  <si>
    <t>JUNÇÃO SIMPLES, PVC, SERIE NORMAL, ESGOTO PREDIAL, DN 100 X 100 MM, JUNTA ELÁSTICA, FORNECIDO E INSTALADO EM RAMAL DE DESCARGA OU RAMAL DE ESGOTO SANITÁRIO. AF_08/2022</t>
  </si>
  <si>
    <t>11.6.1</t>
  </si>
  <si>
    <t>3,0000000</t>
  </si>
  <si>
    <t>UN=90</t>
  </si>
  <si>
    <t>11.6.2</t>
  </si>
  <si>
    <t>JUNCAO SIMPLES, PVC, 45 GRAUS, DN 100 X 100 MM, SERIE NORMAL PARA ESGOTO PREDIAL</t>
  </si>
  <si>
    <t>11.6.3</t>
  </si>
  <si>
    <t>0,1725000</t>
  </si>
  <si>
    <t>UN=5,175</t>
  </si>
  <si>
    <t>11.7.</t>
  </si>
  <si>
    <t>TE, PVC, SERIE NORMAL, ESGOTO PREDIAL, DN 100 X 100 MM, JUNTA ELÁSTICA, FORNECIDO E INSTALADO EM RAMAL DE DESCARGA OU RAMAL DE ESGOTO SANITÁRIO. AF_08/2022</t>
  </si>
  <si>
    <t>11.7.1</t>
  </si>
  <si>
    <t>11.7.2</t>
  </si>
  <si>
    <t>TE SANITARIO, PVC, DN 100 X 100 MM, SERIE NORMAL, PARA ESGOTO PREDIAL</t>
  </si>
  <si>
    <t>11.7.3</t>
  </si>
  <si>
    <t>11.8.</t>
  </si>
  <si>
    <t>LUVA DE CORRER, PVC, SERIE NORMAL, ESGOTO PREDIAL, DN 100 MM, JUNTA ELÁSTICA, FORNECIDO E INSTALADO EM RAMAL DE DESCARGA OU RAMAL DE ESGOTO SANITÁRIO. AF_08/2022</t>
  </si>
  <si>
    <t>11.8.1</t>
  </si>
  <si>
    <t>11.8.2</t>
  </si>
  <si>
    <t>LUVA DE CORRER, PVC, DN 100 MM, PARA ESGOTO PREDIAL</t>
  </si>
  <si>
    <t>11.8.3</t>
  </si>
  <si>
    <t>INSTALAÇÕES METAIS e ACESSÓRIOS</t>
  </si>
  <si>
    <t>12.1.</t>
  </si>
  <si>
    <t>VASO SANITÁRIO SIFONADO COM CAIXA ACOPLADA LOUÇA BRANCA - FORNECIMENTO E INSTALAÇÃO. AF_01/2020</t>
  </si>
  <si>
    <t>12.1.1</t>
  </si>
  <si>
    <t>PARAFUSO NIQUELADO COM ACABAMENTO CROMADO PARA FIXAR PECA SANITARIA, INCLUI PORCA CEGA, ARRUELA E BUCHA DE NYLON TAMANHO S-10</t>
  </si>
  <si>
    <t>UN=6</t>
  </si>
  <si>
    <t>12.1.2</t>
  </si>
  <si>
    <t>ANEL DE VEDACAO, PVC FLEXIVEL, 100 MM, PARA SAIDA DE BACIA / VASO SANITARIO</t>
  </si>
  <si>
    <t>12.1.3</t>
  </si>
  <si>
    <t>BACIA SANITARIA (VASO) COM CAIXA ACOPLADA, SIFAO APARENTE, DE LOUCA BRANCA (SEM ASSENTO)</t>
  </si>
  <si>
    <t>12.1.4</t>
  </si>
  <si>
    <t>REJUNTE EPOXI, QUALQUER COR</t>
  </si>
  <si>
    <t>0,0881000</t>
  </si>
  <si>
    <t>KG=0,2643</t>
  </si>
  <si>
    <t>12.2.</t>
  </si>
  <si>
    <t>VÁLVULA DE DESCARGA METÁLICA, BASE 1 1/2", ACABAMENTO METALICO CROMADO - FORNECIMENTO E INSTALAÇÃO. AF_08/2021</t>
  </si>
  <si>
    <t>12.2.1</t>
  </si>
  <si>
    <t>0,0192000</t>
  </si>
  <si>
    <t>UN=0,0576</t>
  </si>
  <si>
    <t>12.2.2</t>
  </si>
  <si>
    <t>VALVULA DE DESCARGA METALICA, BASE 1 1/2" E ACABAMENTO METALICO CROMADO</t>
  </si>
  <si>
    <t>12.2.3</t>
  </si>
  <si>
    <t>AUXILIAR DE ENCANADOR OU BOMBEIRO HIDRÁULICO COM ENCARGOS COMPLEMENTARES</t>
  </si>
  <si>
    <t>0,9249000</t>
  </si>
  <si>
    <t>H=2,7747</t>
  </si>
  <si>
    <t>12.3.</t>
  </si>
  <si>
    <t>LAVATÓRIO LOUÇA BRANCA COM COLUNA, *44 X 35,5* CM, PADRÃO POPULAR, INCLUSO SIFÃO FLEXÍVEL EM PVC, VÁLVULA E ENGATE FLEXÍVEL 30CM EM PLÁSTICO E COM TORNEIRA CROMADA PADRÃO POPULAR - FORNECIMENTO E INSTALAÇÃO. AF_01/2020</t>
  </si>
  <si>
    <t>12.3.1</t>
  </si>
  <si>
    <t>VÁLVULA EM PLÁSTICO 1" PARA PIA, TANQUE OU LAVATÓRIO, COM OU SEM LADRÃO - FORNECIMENTO E INSTALAÇÃO. AF_01/2020</t>
  </si>
  <si>
    <t>12.3.2</t>
  </si>
  <si>
    <t>SIFÃO DO TIPO FLEXÍVEL EM PVC 1  X 1.1/2  - FORNECIMENTO E INSTALAÇÃO. AF_01/2020</t>
  </si>
  <si>
    <t>12.3.3</t>
  </si>
  <si>
    <t>ENGATE FLEXÍVEL EM PLÁSTICO BRANCO, 1/2" X 30CM - FORNECIMENTO E INSTALAÇÃO. AF_01/2020</t>
  </si>
  <si>
    <t>12.3.4</t>
  </si>
  <si>
    <t>LAVATÓRIO LOUÇA BRANCA COM COLUNA, *44 X 35,5* CM, PADRÃO POPULAR - FORNECIMENTO E INSTALAÇÃO. AF_01/2020</t>
  </si>
  <si>
    <t>12.3.5</t>
  </si>
  <si>
    <t>TORNEIRA CROMADA DE MESA, 1/2" OU 3/4", PARA LAVATÓRIO, PADRÃO POPULAR - FORNECIMENTO E INSTALAÇÃO. AF_01/2020</t>
  </si>
  <si>
    <t>12.4.</t>
  </si>
  <si>
    <t>TORNEIRA CROMADA TUBO MÓVEL, DE MESA, 1/2" OU 3/4", PARA PIA DE COZINHA, PADRÃO ALTO - FORNECIMENTO E INSTALAÇÃO. AF_01/2020</t>
  </si>
  <si>
    <t>12.4.1</t>
  </si>
  <si>
    <t>FITA VEDA ROSCA, EM PTFE, ROLO DE 18 MM X 10 M (L X C)</t>
  </si>
  <si>
    <t>0,0210000</t>
  </si>
  <si>
    <t>UN=0,126</t>
  </si>
  <si>
    <t>12.4.2</t>
  </si>
  <si>
    <t>TORNEIRA METALICA CROMADA, DE MESA/BANCADA, PARA COZINHA, BICA MOVEL, COM AREJADOR, 1/2" OU 3/4"</t>
  </si>
  <si>
    <t>12.5.</t>
  </si>
  <si>
    <t>SIFÃO DO TIPO GARRAFA/COPO EM PVC 1.1/4  X 1.1/2" - FORNECIMENTO E INSTALAÇÃO. AF_01/2020</t>
  </si>
  <si>
    <t>12.5.1</t>
  </si>
  <si>
    <t>0,0420000</t>
  </si>
  <si>
    <t>UN=0,252</t>
  </si>
  <si>
    <t>12.5.2</t>
  </si>
  <si>
    <t>SIFAO PLASTICO TIPO COPO PARA TANQUE, 1.1/4 X 1.1/2"</t>
  </si>
  <si>
    <t>12.6.</t>
  </si>
  <si>
    <t>VÁLVULA EM PLÁSTICO CROMADO TIPO AMERICANA 3.1/2" X 1.1/2" SEM ADAPTADOR PARA PIA - FORNECIMENTO E INSTALAÇÃO. AF_01/2020</t>
  </si>
  <si>
    <t>12.6.1</t>
  </si>
  <si>
    <t>0,0480000</t>
  </si>
  <si>
    <t>UN=0,288</t>
  </si>
  <si>
    <t>12.6.2</t>
  </si>
  <si>
    <t>VALVULA EM PLASTICO CROMADO TIPO AMERICANA PARA PIA DE COZINHA 3.1/2" X 1.1/2 ", SEM ADAPTADOR</t>
  </si>
  <si>
    <t>REVESTIMENTOS</t>
  </si>
  <si>
    <t>13.1.</t>
  </si>
  <si>
    <t>PISO PODOTÁTIL DE ALERTA OU DIRECIONAL, DE BORRACHA, ASSENTADO SOBRE ARGAMASSA. AF_05/2020</t>
  </si>
  <si>
    <t>M=39,25</t>
  </si>
  <si>
    <t>13.1.1</t>
  </si>
  <si>
    <t>CIMENTO PORTLAND COMPOSTO CP II-32</t>
  </si>
  <si>
    <t>KG=9,42</t>
  </si>
  <si>
    <t>13.1.2</t>
  </si>
  <si>
    <t>ARGAMASSA COLANTE TIPO AC III</t>
  </si>
  <si>
    <t>1,2150000</t>
  </si>
  <si>
    <t>KG=47,68875</t>
  </si>
  <si>
    <t>13.1.3</t>
  </si>
  <si>
    <t>PISO TATIL DE ALERTA OU DIRECIONAL, DE BORRACHA, COLORIDO, 25 X 25 CM, E = 12 MM, PARA ARGAMASSA</t>
  </si>
  <si>
    <t>0,2500000</t>
  </si>
  <si>
    <t>L1 x L2=9,8125</t>
  </si>
  <si>
    <t>13.2.</t>
  </si>
  <si>
    <t>PISO TÁTIL DE ALERTA OU DIRECIONAL, EM INOX</t>
  </si>
  <si>
    <t>M=41,25</t>
  </si>
  <si>
    <t>13.2.1</t>
  </si>
  <si>
    <t>comp</t>
  </si>
  <si>
    <t>L1 x L2=10,3125</t>
  </si>
  <si>
    <t>13.3.</t>
  </si>
  <si>
    <t>REVESTIMENTO CERÂMICO PARA PISO COM PLACAS TIPO ESMALTADA DE DIMENSÕES 45X45 CM APLICADA EM AMBIENTES DE ÁREA MENOR QUE 5 M2. AF_02/2023_PE</t>
  </si>
  <si>
    <t>L1 x L2=247,17575</t>
  </si>
  <si>
    <t>13.3.1</t>
  </si>
  <si>
    <t>PISO EM CERAMICA ESMALTADA, COR LISA, PEI MAIOR OU IGUAL A 4, FORMATO MENOR OU IGUAL A 2025 CM2</t>
  </si>
  <si>
    <t>1,1136000</t>
  </si>
  <si>
    <t>L1 x L2=275,2549152</t>
  </si>
  <si>
    <t>13.3.2</t>
  </si>
  <si>
    <t>ARGAMASSA COLANTE AC I PARA CERAMICAS</t>
  </si>
  <si>
    <t>9,1325000</t>
  </si>
  <si>
    <t>KG=2257,332536875</t>
  </si>
  <si>
    <t>13.3.3</t>
  </si>
  <si>
    <t>REJUNTE CIMENTICIO, QUALQUER COR</t>
  </si>
  <si>
    <t>0,1880000</t>
  </si>
  <si>
    <t>KG=46,469041</t>
  </si>
  <si>
    <t>13.4.</t>
  </si>
  <si>
    <t>REVESTIMENTO CERÂMICO PARA PAREDES INTERNAS COM PLACAS TIPO ESMALTADA DE DIMENSÕES 20X20 CM APLICADAS A MEIA ALTURA DAS PAREDES. AF_02/2023_PE</t>
  </si>
  <si>
    <t>l x l=43,12</t>
  </si>
  <si>
    <t>13.4.1</t>
  </si>
  <si>
    <t>REVESTIMENTO PARA PAREDE, EM CERAMICA ESMALTADA, FORMATO MENOR OU IGUAL A 2025 CM2</t>
  </si>
  <si>
    <t>1,0618000</t>
  </si>
  <si>
    <t>L1 x L2=45,784816</t>
  </si>
  <si>
    <t>13.4.2</t>
  </si>
  <si>
    <t>4,9100000</t>
  </si>
  <si>
    <t>KG=211,7192</t>
  </si>
  <si>
    <t>13.4.3</t>
  </si>
  <si>
    <t>0,4220000</t>
  </si>
  <si>
    <t>KG=18,19664</t>
  </si>
  <si>
    <t>13.5.</t>
  </si>
  <si>
    <t>SOLEIRA EM GRANITO, LARGURA 15 CM, ESPESSURA 2,0 CM. AF_09/2020</t>
  </si>
  <si>
    <t>M=11,68</t>
  </si>
  <si>
    <t>13.5.1</t>
  </si>
  <si>
    <t>SOLEIRA EM GRANITO, POLIDO, TIPO ANDORINHA/ QUARTZ/ CASTELO/ CORUMBA OU OUTROS EQUIVALENTES DA REGIAO, L= *15* CM, E= *2,0* CM</t>
  </si>
  <si>
    <t>13.5.2</t>
  </si>
  <si>
    <t>1,2900000</t>
  </si>
  <si>
    <t>KG=15,0672</t>
  </si>
  <si>
    <t>PISOS INTERNOS E EXTERNOS</t>
  </si>
  <si>
    <t>14.1.</t>
  </si>
  <si>
    <t>LASTRO DE CONCRETO MAGRO, APLICADO EM PISOS, LAJES SOBRE SOLO OU RADIERS, ESPESSURA DE 5 CM. AF_01/2024</t>
  </si>
  <si>
    <t>L1 x L2=197,4526</t>
  </si>
  <si>
    <t>14.1.1</t>
  </si>
  <si>
    <t>CONCRETO MAGRO PARA LASTRO, TRAÇO 1:4,5:4,5 (EM MASSA SECA DE CIMENTO/ AREIA MÉDIA/ BRITA 1) - PREPARO MECÂNICO COM BETONEIRA 600 L. AF_05/2021</t>
  </si>
  <si>
    <t>0,0690000</t>
  </si>
  <si>
    <t>L1 x L2 x H=13,6242294</t>
  </si>
  <si>
    <t>14.2.</t>
  </si>
  <si>
    <t>CONTRAPISO EM ARGAMASSA TRAÇO 1:4 (CIMENTO E AREIA), PREPARO MECÂNICO COM BETONEIRA 400 L, APLICADO EM ÁREAS SECAS SOBRE LAJE, ADERIDO, ACABAMENTO NÃO REFORÇADO, ESPESSURA 2CM. AF_07/2021</t>
  </si>
  <si>
    <t>14.2.1</t>
  </si>
  <si>
    <t>0,5000000</t>
  </si>
  <si>
    <t>KG=98,7263</t>
  </si>
  <si>
    <t>14.2.2</t>
  </si>
  <si>
    <t>ADITIVO ADESIVO LIQUIDO PARA ARGAMASSAS DE REVESTIMENTOS CIMENTICIOS</t>
  </si>
  <si>
    <t>0,2100000</t>
  </si>
  <si>
    <t>L=41,465046</t>
  </si>
  <si>
    <t>14.2.3</t>
  </si>
  <si>
    <t>ARGAMASSA TRAÇO 1:4 (EM VOLUME DE CIMENTO E AREIA MÉDIA ÚMIDA) PARA CONTRAPISO, PREPARO MECÂNICO COM BETONEIRA 400 L. AF_08/2019</t>
  </si>
  <si>
    <t>0,0310000</t>
  </si>
  <si>
    <t>L1 x L2 x H=6,1210306</t>
  </si>
  <si>
    <t>ESQUADRIAS</t>
  </si>
  <si>
    <t>15.1.</t>
  </si>
  <si>
    <t>KIT DE PORTA DE MADEIRA PARA PINTURA, SEMI-OCA (LEVE OU MÉDIA), PADRÃO POPULAR, 90X210CM, ESPESSURA DE 3,5CM, ITENS INCLUSOS: DOBRADIÇAS, MONTAGEM E INSTALAÇÃO DO BATENTE, FECHADURA COM EXECUÇÃO DO FURO - FORNECIMENTO E INSTALAÇÃO. AF_12/2019</t>
  </si>
  <si>
    <t>15.1.1</t>
  </si>
  <si>
    <t>PORTA DE MADEIRA PARA PINTURA, SEMI-OCA (LEVE OU MÉDIA), 90X210CM, ESPESSURA DE 3,5CM, INCLUSO DOBRADIÇAS - FORNECIMENTO E INSTALAÇÃO. AF_12/2019</t>
  </si>
  <si>
    <t>15.1.2</t>
  </si>
  <si>
    <t>BATENTE PARA PORTA DE MADEIRA, FIXAÇÃO COM ARGAMASSA, PADRÃO POPULAR. FORNECIMENTO E INSTALAÇÃO. AF_12/2019</t>
  </si>
  <si>
    <t>15.1.3</t>
  </si>
  <si>
    <t>FECHADURA DE EMBUTIR COM CILINDRO, EXTERNA, COMPLETA, ACABAMENTO PADRÃO POPULAR, INCLUSO EXECUÇÃO DE FURO - FORNECIMENTO E INSTALAÇÃO. AF_12/2019</t>
  </si>
  <si>
    <t>15.1.4</t>
  </si>
  <si>
    <t>ALIZAR DE 5X1,5CM PARA PORTA FIXADO COM PREGOS, PADRÃO POPULAR - FORNECIMENTO E INSTALAÇÃO. AF_12/2019</t>
  </si>
  <si>
    <t>10,2000000</t>
  </si>
  <si>
    <t>M=61,2</t>
  </si>
  <si>
    <t>15.2.</t>
  </si>
  <si>
    <t>PORTA PIVOTANTE DE VIDRO TEMPERADO, 2 FOLHAS DE 90X210 CM, ESPESSURA DE 10MM, INCLUSIVE ACESSÓRIOS. AF_01/2021</t>
  </si>
  <si>
    <t>15.2.1</t>
  </si>
  <si>
    <t>CONJ. DE FERRAGENS PARA PORTA DE VIDRO TEMPERADO, EM ZAMAC CROMADO, CONTEMPLANDO DOBRADICA INF., DOBRADICA SUP., PIVO PARA DOBRADICA INF., PIVO PARA DOBRADICA SUP., FECHADURA CENTRAL EM ZAMC. CROMADO, CONTRA FECHADURA DE PRESSAO</t>
  </si>
  <si>
    <t>CJ=4</t>
  </si>
  <si>
    <t>15.2.2</t>
  </si>
  <si>
    <t>VIDRO TEMPERADO INCOLOR PARA PORTA DE ABRIR, E = 10 MM (SEM FERRAGENS E SEM COLOCACAO)</t>
  </si>
  <si>
    <t>3,7800000</t>
  </si>
  <si>
    <t>L1 x L2=7,56</t>
  </si>
  <si>
    <t>15.3.</t>
  </si>
  <si>
    <t>JANELA DE ALUMÍNIO DE CORRER COM 2 FOLHAS PARA VIDROS, COM VIDROS, BATENTE, ACABAMENTO COM ACETATO OU BRILHANTE E FERRAGENS, EXCLUSIVE ALIZAR E CONTRAMARCO, FIXAÇÃO COM PARAFUSO. FORNECIMENTO E INSTALAÇÃO. AF_11/2024</t>
  </si>
  <si>
    <t>l x l=9,6</t>
  </si>
  <si>
    <t>15.3.1</t>
  </si>
  <si>
    <t>PARAFUSO DE ACO ZINCADO COM ROSCA SOBERBA, CABECA CHATA E FENDA SIMPLES, DIAMETRO 4,2 MM, COMPRIMENTO * 32 * MM</t>
  </si>
  <si>
    <t>9,2000000</t>
  </si>
  <si>
    <t>UN=88,32</t>
  </si>
  <si>
    <t>15.3.2</t>
  </si>
  <si>
    <t>JANELA DE CORRER, EM ALUMINIO PERFIL 25, 100 X 120 CM (A X L), 2 FLS MOVEIS, SEM BANDEIRA, ACABAMENTO BRANCO OU BRILHANTE, BATENTE DE 6 A 7 CM, COM VIDRO 4 MM, SEM GUARNICAO</t>
  </si>
  <si>
    <t>0,8333000</t>
  </si>
  <si>
    <t>UN=7,99968</t>
  </si>
  <si>
    <t>15.3.3</t>
  </si>
  <si>
    <t>SILICONE ACETICO USO GERAL INCOLOR 280 G</t>
  </si>
  <si>
    <t>0,6678571</t>
  </si>
  <si>
    <t>UN=6,41142816</t>
  </si>
  <si>
    <t>15.4.</t>
  </si>
  <si>
    <t>PORTA DE MADEIRA COMPENSADA LISA PARA PINTURA, 120X210X3,5CM, 2 FOLHAS, INCLUSO ADUELA 2A, ALIZAR 2A E DOBRADIÇAS. AF_12/2019</t>
  </si>
  <si>
    <t>15.4.1</t>
  </si>
  <si>
    <t>BATENTE / PORTAL / ADUELA / MARCO EM MADEIRA MACICA COM REBAIXO, E = *3* CM, L = *14* CM, PARA PORTAS DE GIRO DE *60 CM A 120* CM X *210* CM, PINUS / EUCALIPTO / VIROLA OU EQUIVALENTE DA REGIAO (NAO INCLUI ALIZARES)</t>
  </si>
  <si>
    <t>JG</t>
  </si>
  <si>
    <t>JG=2</t>
  </si>
  <si>
    <t>15.4.2</t>
  </si>
  <si>
    <t>DOBRADICA EM ACO/FERRO, 3" X 2 1/2", E= 1,2 A 1,8 MM, SEM ANEL, CROMADO OU ZINCADO, TAMPA CHATA, COM PARAFUSOS</t>
  </si>
  <si>
    <t>15.4.3</t>
  </si>
  <si>
    <t>PORTA DE MADEIRA, FOLHA MEDIA (NBR 15930) DE 600 X 2100 MM, DE 35 MM A 40 MM DE ESPESSURA, NUCLEO SEMI-SOLIDO (SARRAFEADO), CAPA LISA EM HDF, ACABAMENTO EM PRIMER PARA PINTURA</t>
  </si>
  <si>
    <t>UN=4</t>
  </si>
  <si>
    <t>15.4.4</t>
  </si>
  <si>
    <t>PARAFUSO ROSCA SOBERBA ZINCADO CABECA CHATA FENDA SIMPLES 3,5 X 25 MM (1 ")</t>
  </si>
  <si>
    <t>39,6000000</t>
  </si>
  <si>
    <t>UN=79,2</t>
  </si>
  <si>
    <t>15.4.5</t>
  </si>
  <si>
    <t>GUARNICAO / ALIZAR / VISTA LISA EM MADEIRA MACICA, PARA PORTA, E = *1* CM, L = *5* CM, CEDRINHO / ANGELIM COMERCIAL / TAURI/ CURUPIXA / PEROBA / CUMARU OU EQUIVALENTE DA REGIAO</t>
  </si>
  <si>
    <t>6,3000000</t>
  </si>
  <si>
    <t>M=12,6</t>
  </si>
  <si>
    <t>15.4.6</t>
  </si>
  <si>
    <t>PREGO DE ACO POLIDO COM CABECA 15 X 15 (1 1/4 X 13)</t>
  </si>
  <si>
    <t>0,0315000</t>
  </si>
  <si>
    <t>KG=0,063</t>
  </si>
  <si>
    <t>15.4.7</t>
  </si>
  <si>
    <t>PREGO DE ACO POLIDO COM CABECA 19  X 36 (3 1/4  X  9)</t>
  </si>
  <si>
    <t>0,2250000</t>
  </si>
  <si>
    <t>KG=0,45</t>
  </si>
  <si>
    <t>15.4.8</t>
  </si>
  <si>
    <t>ARGAMASSA TRAÇO 1:0,5:4,5 (EM VOLUME DE CIMENTO, CAL E AREIA MÉDIA ÚMIDA) PARA ASSENTAMENTO DE ALVENARIA, PREPARO MANUAL. AF_08/2019</t>
  </si>
  <si>
    <t>L1 x L2 x H=0,05</t>
  </si>
  <si>
    <t>15.5.</t>
  </si>
  <si>
    <t>JANELA DE ALUMÍNIO TIPO MAXIM-AR, COM VIDROS, BATENTE E FERRAGENS, EXCLUSIVE ALIZAR, ACABAMENTO E CONTRAMARCO, FIXAÇÃO COM PARAFUSO. FORNECIMENTO E INSTALAÇÃO. AF_11/2024</t>
  </si>
  <si>
    <t>l x l=1,32</t>
  </si>
  <si>
    <t>15.5.1</t>
  </si>
  <si>
    <t>24,4000000</t>
  </si>
  <si>
    <t>UN=32,208</t>
  </si>
  <si>
    <t>15.5.2</t>
  </si>
  <si>
    <t>JANELA MAXIM-AR, EM ALUMINIO PERFIL 25, 60 X 80 CM (A X L), ACABAMENTO BRANCO OU BRILHANTE, BATENTE DE 4 A 5 CM, COM VIDRO 4 MM, SEM GUARNICAO/ALIZAR</t>
  </si>
  <si>
    <t>2,0833000</t>
  </si>
  <si>
    <t>UN=2,749956</t>
  </si>
  <si>
    <t>15.5.3</t>
  </si>
  <si>
    <t>1,1687500</t>
  </si>
  <si>
    <t>UN=1,54275</t>
  </si>
  <si>
    <t>15.6.</t>
  </si>
  <si>
    <t>15.6.1</t>
  </si>
  <si>
    <t>CJ=2</t>
  </si>
  <si>
    <t>15.6.2</t>
  </si>
  <si>
    <t>L1 x L2=3,78</t>
  </si>
  <si>
    <t>15.7.</t>
  </si>
  <si>
    <t>JANELA DE ALUMÍNIO DE CORRER COM 3 FOLHAS (2 VENEZIANAS E 1 PARA VIDRO), COM VIDROS, BATENTE E FERRAGENS, EXCLUSIVE ACABAMENTO, ALIZAR E CONTRAMARCO, FIXAÇÃO COM PARAFUSO. FORNECIMENTO E INSTALAÇÃO. AF_11/2024</t>
  </si>
  <si>
    <t>l x l=1</t>
  </si>
  <si>
    <t>15.7.1</t>
  </si>
  <si>
    <t>UN=9,2</t>
  </si>
  <si>
    <t>15.7.2</t>
  </si>
  <si>
    <t>UN=0,6678571</t>
  </si>
  <si>
    <t>15.7.3</t>
  </si>
  <si>
    <t>JANELA VENEZIANA DE CORRER, EM ALUMINIO PERFIL 25, 100 X 120 CM (A X L), 3 FLS (2 VENEZIANAS E 1 VIDRO), SEM BANDEIRA, ACABAMENTO BRANCO OU BRILHANTE, BATENTE DE 8 A 9 CM, COM VIDRO 4 MM, SEM GUARNICAO/ALIZAR</t>
  </si>
  <si>
    <t>0,8328000</t>
  </si>
  <si>
    <t>UN=0,8328</t>
  </si>
  <si>
    <t>PINTURA</t>
  </si>
  <si>
    <t>16.1.</t>
  </si>
  <si>
    <t>FUNDO SELADOR ACRÍLICO, APLICAÇÃO MANUAL EM PAREDE, UMA DEMÃO. AF_04/2023</t>
  </si>
  <si>
    <t>L1 x L2=733,684</t>
  </si>
  <si>
    <t>16.1.1</t>
  </si>
  <si>
    <t>SELADOR ACRILICO OPACO PREMIUM INTERIOR/EXTERIOR</t>
  </si>
  <si>
    <t>0,1666000</t>
  </si>
  <si>
    <t>L=122,2317544</t>
  </si>
  <si>
    <t>16.2.</t>
  </si>
  <si>
    <t>EMASSAMENTO COM MASSA LÁTEX, APLICAÇÃO EM TETO, DUAS DEMÃOS, LIXAMENTO MANUAL. AF_04/2023</t>
  </si>
  <si>
    <t>L1 x L2=195,6526</t>
  </si>
  <si>
    <t>16.2.1</t>
  </si>
  <si>
    <t>LIXA EM FOLHA PARA PAREDE OU MADEIRA, NUMERO 120, COR VERMELHA</t>
  </si>
  <si>
    <t>0,0802000</t>
  </si>
  <si>
    <t>UN=15,69133852</t>
  </si>
  <si>
    <t>16.2.2</t>
  </si>
  <si>
    <t>MASSA CORRIDA PARA SUPERFICIES DE AMBIENTES INTERNOS</t>
  </si>
  <si>
    <t>1,3389000</t>
  </si>
  <si>
    <t>KG=261,95926614</t>
  </si>
  <si>
    <t>16.3.</t>
  </si>
  <si>
    <t>EMASSAMENTO COM MASSA LÁTEX, APLICAÇÃO EM PAREDE, UMA DEMÃO, LIXAMENTO MANUAL. AF_04/2023</t>
  </si>
  <si>
    <t>l x l=788,362</t>
  </si>
  <si>
    <t>16.3.1</t>
  </si>
  <si>
    <t>0,7288000</t>
  </si>
  <si>
    <t>KG=574,5582256</t>
  </si>
  <si>
    <t>16.4.</t>
  </si>
  <si>
    <t>PINTURA LÁTEX ACRÍLICA PREMIUM, APLICAÇÃO MANUAL EM TETO, DUAS DEMÃOS. AF_04/2023</t>
  </si>
  <si>
    <t>l x l=195,6526</t>
  </si>
  <si>
    <t>16.4.1</t>
  </si>
  <si>
    <t>0,2285000</t>
  </si>
  <si>
    <t>L=44,7066191</t>
  </si>
  <si>
    <t>16.5.</t>
  </si>
  <si>
    <t>PINTURA LÁTEX ACRÍLICA PREMIUM, APLICAÇÃO MANUAL EM PAREDES, DUAS DEMÃOS. AF_04/2023</t>
  </si>
  <si>
    <t>16.5.1</t>
  </si>
  <si>
    <t>L=167,646794</t>
  </si>
  <si>
    <t>PAISAGISMO</t>
  </si>
  <si>
    <t>17.1.</t>
  </si>
  <si>
    <t>PLANTIO DE GRAMA EM PAVIMENTO CONCREGRAMA. AF_07/2024</t>
  </si>
  <si>
    <t>l x l=5</t>
  </si>
  <si>
    <t>17.1.1</t>
  </si>
  <si>
    <t>GRAMA ESMERALDA OU SAO CARLOS OU CURITIBANA, EM PLACAS, SEM PLANTIO</t>
  </si>
  <si>
    <t>0,6372000</t>
  </si>
  <si>
    <t>L1 x L2=3,186</t>
  </si>
  <si>
    <t>17.1.2</t>
  </si>
  <si>
    <t>TERRA VEGETAL (GRANEL)</t>
  </si>
  <si>
    <t>0,0446000</t>
  </si>
  <si>
    <t>L1 x L2 x H=0,223</t>
  </si>
  <si>
    <t>ultimaln</t>
  </si>
  <si>
    <t>ULTIMO ITEM</t>
  </si>
  <si>
    <t>Material</t>
  </si>
  <si>
    <t>Mão de obra</t>
  </si>
  <si>
    <t>TOTAL GERAL DA OBRA</t>
  </si>
  <si>
    <t>VAZIO</t>
  </si>
  <si>
    <t>Valor do M2 da obra (custo)</t>
  </si>
  <si>
    <t>BDI</t>
  </si>
  <si>
    <t>BDI%</t>
  </si>
  <si>
    <t>Valor do M2 (BDI)</t>
  </si>
  <si>
    <t>TOTAL GERAL COM BDI</t>
  </si>
  <si>
    <t>Valor do M2 da obra (total)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</si>
</sst>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Red]#,##0.00"/>
    <numFmt numFmtId="165" formatCode="&quot;R$&quot;#,##0.00"/>
    <numFmt numFmtId="166" formatCode="0;[Red]0"/>
  </numFmts>
  <fonts count="16" x14ac:knownFonts="1">
    <font>
      <sz val="12"/>
      <color theme="1"/>
      <name val="Times New Roman"/>
      <family val="2"/>
    </font>
    <font>
      <sz val="12"/>
      <color theme="1"/>
      <name val="Times New Roman"/>
      <family val="2"/>
    </font>
    <font>
      <sz val="10"/>
      <name val="Arial"/>
      <family val="2"/>
    </font>
    <font>
      <b/>
      <sz val="10"/>
      <name val="Aptos Narrow"/>
      <family val="2"/>
      <scheme val="minor"/>
    </font>
    <font>
      <sz val="10"/>
      <name val="Aptos Narrow"/>
      <family val="2"/>
      <scheme val="minor"/>
    </font>
    <font>
      <b/>
      <sz val="11"/>
      <name val="Aptos Narrow"/>
      <family val="2"/>
      <scheme val="minor"/>
    </font>
    <font>
      <b/>
      <sz val="10"/>
      <color rgb="FF00B050"/>
      <name val="Aptos Narrow"/>
      <family val="2"/>
      <scheme val="minor"/>
    </font>
    <font>
      <sz val="9"/>
      <name val="Aptos Narrow"/>
      <family val="2"/>
      <scheme val="minor"/>
    </font>
    <font>
      <b/>
      <sz val="10"/>
      <name val="Arial Narrow"/>
      <family val="2"/>
    </font>
    <font>
      <sz val="9"/>
      <color theme="0"/>
      <name val="Aptos Narrow"/>
      <family val="2"/>
      <scheme val="minor"/>
    </font>
    <font>
      <b/>
      <sz val="10"/>
      <color theme="0"/>
      <name val="Aptos Narrow"/>
      <family val="2"/>
      <scheme val="minor"/>
    </font>
    <font>
      <sz val="10"/>
      <color theme="0"/>
      <name val="Aptos Narrow"/>
      <family val="2"/>
      <scheme val="minor"/>
    </font>
    <font>
      <b/>
      <sz val="12"/>
      <name val="Aptos Narrow"/>
      <family val="2"/>
      <scheme val="minor"/>
    </font>
    <font>
      <b/>
      <sz val="14"/>
      <color rgb="FF00B050"/>
      <name val="Aptos Narrow"/>
      <family val="2"/>
      <scheme val="minor"/>
    </font>
    <font>
      <b/>
      <sz val="10"/>
      <color theme="0" tint="-0.14999847407452621"/>
      <name val="Aptos Narrow"/>
      <family val="2"/>
      <scheme val="minor"/>
    </font>
    <font>
      <b/>
      <sz val="14"/>
      <name val="Aptos Narrow"/>
      <family val="2"/>
      <scheme val="minor"/>
    </font>
  </fonts>
  <fills count="7">
    <fill>
      <patternFill patternType="none"/>
    </fill>
    <fill>
      <patternFill patternType="gray125"/>
    </fill>
    <fill>
      <patternFill patternType="solid">
        <fgColor theme="0" tint="-0.34998626667073579"/>
        <bgColor indexed="64"/>
      </patternFill>
    </fill>
    <fill>
      <patternFill patternType="solid">
        <fgColor theme="0" tint="-0.14999847407452621"/>
        <bgColor indexed="64"/>
      </patternFill>
    </fill>
    <fill>
      <patternFill patternType="solid">
        <fgColor rgb="FFFFFF00"/>
        <bgColor indexed="64"/>
      </patternFill>
    </fill>
    <fill>
      <patternFill patternType="solid">
        <fgColor theme="0" tint="-4.9989318521683403E-2"/>
        <bgColor indexed="64"/>
      </patternFill>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3">
    <xf numFmtId="0" fontId="0" fillId="0" borderId="0"/>
    <xf numFmtId="9" fontId="1" fillId="0" borderId="0" applyFont="0" applyFill="0" applyBorder="0" applyAlignment="0" applyProtection="0"/>
    <xf numFmtId="0" fontId="2" fillId="0" borderId="0"/>
  </cellStyleXfs>
  <cellXfs count="69">
    <xf numFmtId="0" fontId="0" fillId="0" borderId="0" xfId="0"/>
    <xf numFmtId="0" fontId="3" fillId="3" borderId="1" xfId="2" applyFont="1" applyFill="1" applyBorder="1" applyAlignment="1" applyProtection="1">
      <alignment horizontal="center" vertical="center" wrapText="1"/>
      <protection hidden="1"/>
    </xf>
    <xf numFmtId="1" fontId="3" fillId="4" borderId="1" xfId="2" applyNumberFormat="1" applyFont="1" applyFill="1" applyBorder="1" applyAlignment="1" applyProtection="1">
      <alignment horizontal="center" vertical="center" wrapText="1"/>
      <protection locked="0"/>
    </xf>
    <xf numFmtId="164" fontId="3" fillId="5" borderId="1" xfId="2" applyNumberFormat="1" applyFont="1" applyFill="1" applyBorder="1" applyAlignment="1" applyProtection="1">
      <alignment horizontal="left" vertical="center" wrapText="1"/>
      <protection hidden="1"/>
    </xf>
    <xf numFmtId="164" fontId="3" fillId="5" borderId="1" xfId="2" applyNumberFormat="1" applyFont="1" applyFill="1" applyBorder="1" applyAlignment="1" applyProtection="1">
      <alignment horizontal="center" vertical="center" wrapText="1"/>
      <protection hidden="1"/>
    </xf>
    <xf numFmtId="164" fontId="3" fillId="5" borderId="1" xfId="2" applyNumberFormat="1" applyFont="1" applyFill="1" applyBorder="1" applyAlignment="1" applyProtection="1">
      <alignment horizontal="right" vertical="center" wrapText="1"/>
      <protection hidden="1"/>
    </xf>
    <xf numFmtId="0" fontId="5" fillId="5" borderId="1" xfId="0" applyFont="1" applyFill="1" applyBorder="1" applyAlignment="1" applyProtection="1">
      <alignment horizontal="right" vertical="center" wrapText="1"/>
      <protection hidden="1"/>
    </xf>
    <xf numFmtId="2" fontId="3" fillId="4" borderId="1" xfId="2" applyNumberFormat="1" applyFont="1" applyFill="1" applyBorder="1" applyAlignment="1" applyProtection="1">
      <alignment horizontal="right" vertical="center" wrapText="1"/>
      <protection locked="0"/>
    </xf>
    <xf numFmtId="164" fontId="3" fillId="5" borderId="1" xfId="2" applyNumberFormat="1" applyFont="1" applyFill="1" applyBorder="1" applyAlignment="1" applyProtection="1">
      <alignment vertical="center" wrapText="1"/>
      <protection hidden="1"/>
    </xf>
    <xf numFmtId="49" fontId="3" fillId="3" borderId="1" xfId="2" applyNumberFormat="1" applyFont="1" applyFill="1" applyBorder="1" applyAlignment="1" applyProtection="1">
      <alignment horizontal="center" vertical="center" wrapText="1"/>
      <protection hidden="1"/>
    </xf>
    <xf numFmtId="0" fontId="3" fillId="3" borderId="1" xfId="2" applyFont="1" applyFill="1" applyBorder="1" applyAlignment="1" applyProtection="1">
      <alignment horizontal="left" vertical="center" wrapText="1"/>
      <protection locked="0"/>
    </xf>
    <xf numFmtId="0" fontId="3" fillId="3" borderId="1" xfId="2" applyFont="1" applyFill="1" applyBorder="1" applyAlignment="1" applyProtection="1">
      <alignment vertical="center" wrapText="1"/>
      <protection hidden="1"/>
    </xf>
    <xf numFmtId="0" fontId="3" fillId="3" borderId="1" xfId="2" applyFont="1" applyFill="1" applyBorder="1" applyAlignment="1" applyProtection="1">
      <alignment horizontal="right" vertical="center" wrapText="1"/>
      <protection hidden="1"/>
    </xf>
    <xf numFmtId="164" fontId="7" fillId="0" borderId="1" xfId="2" applyNumberFormat="1" applyFont="1" applyBorder="1" applyAlignment="1" applyProtection="1">
      <alignment horizontal="left" vertical="center" wrapText="1"/>
      <protection hidden="1"/>
    </xf>
    <xf numFmtId="164" fontId="7" fillId="0" borderId="1" xfId="2" applyNumberFormat="1" applyFont="1" applyBorder="1" applyAlignment="1" applyProtection="1">
      <alignment horizontal="center" vertical="center" wrapText="1"/>
      <protection hidden="1"/>
    </xf>
    <xf numFmtId="164" fontId="7" fillId="0" borderId="1" xfId="2" applyNumberFormat="1" applyFont="1" applyBorder="1" applyAlignment="1" applyProtection="1">
      <alignment horizontal="right" vertical="center" wrapText="1"/>
      <protection hidden="1"/>
    </xf>
    <xf numFmtId="164" fontId="4" fillId="6" borderId="1" xfId="2" applyNumberFormat="1" applyFont="1" applyFill="1" applyBorder="1" applyAlignment="1" applyProtection="1">
      <alignment horizontal="right" vertical="center" wrapText="1"/>
      <protection hidden="1"/>
    </xf>
    <xf numFmtId="164" fontId="3" fillId="4" borderId="1" xfId="2" applyNumberFormat="1" applyFont="1" applyFill="1" applyBorder="1" applyAlignment="1" applyProtection="1">
      <alignment horizontal="right" vertical="center" wrapText="1"/>
      <protection locked="0"/>
    </xf>
    <xf numFmtId="1" fontId="7" fillId="4" borderId="1" xfId="2" applyNumberFormat="1" applyFont="1" applyFill="1" applyBorder="1" applyAlignment="1" applyProtection="1">
      <alignment horizontal="center" vertical="center" wrapText="1"/>
      <protection locked="0"/>
    </xf>
    <xf numFmtId="164" fontId="7" fillId="0" borderId="1" xfId="2" applyNumberFormat="1" applyFont="1" applyBorder="1" applyAlignment="1" applyProtection="1">
      <alignment vertical="center" wrapText="1"/>
      <protection hidden="1"/>
    </xf>
    <xf numFmtId="0" fontId="7" fillId="4" borderId="1" xfId="2" applyFont="1" applyFill="1" applyBorder="1" applyAlignment="1" applyProtection="1">
      <alignment horizontal="center" vertical="center" wrapText="1"/>
      <protection locked="0"/>
    </xf>
    <xf numFmtId="49" fontId="3" fillId="3" borderId="1" xfId="2" applyNumberFormat="1" applyFont="1" applyFill="1" applyBorder="1" applyAlignment="1" applyProtection="1">
      <alignment horizontal="center" vertical="center" wrapText="1"/>
      <protection locked="0"/>
    </xf>
    <xf numFmtId="2" fontId="3" fillId="5" borderId="1" xfId="2" applyNumberFormat="1" applyFont="1" applyFill="1" applyBorder="1" applyAlignment="1" applyProtection="1">
      <alignment horizontal="right" vertical="center" wrapText="1"/>
      <protection hidden="1"/>
    </xf>
    <xf numFmtId="0" fontId="8" fillId="3" borderId="1" xfId="2" applyFont="1" applyFill="1" applyBorder="1" applyAlignment="1" applyProtection="1">
      <alignment horizontal="left" vertical="center" wrapText="1"/>
      <protection locked="0"/>
    </xf>
    <xf numFmtId="0" fontId="8" fillId="3" borderId="1" xfId="2" applyFont="1" applyFill="1" applyBorder="1" applyAlignment="1" applyProtection="1">
      <alignment vertical="center" wrapText="1"/>
      <protection hidden="1"/>
    </xf>
    <xf numFmtId="0" fontId="8" fillId="3" borderId="1" xfId="2" applyFont="1" applyFill="1" applyBorder="1" applyAlignment="1" applyProtection="1">
      <alignment horizontal="right" vertical="center" wrapText="1"/>
      <protection hidden="1"/>
    </xf>
    <xf numFmtId="0" fontId="5" fillId="4" borderId="1" xfId="0" applyFont="1" applyFill="1" applyBorder="1" applyAlignment="1" applyProtection="1">
      <alignment horizontal="right" vertical="center" wrapText="1"/>
      <protection locked="0"/>
    </xf>
    <xf numFmtId="164" fontId="3" fillId="5" borderId="1" xfId="2" applyNumberFormat="1" applyFont="1" applyFill="1" applyBorder="1" applyAlignment="1" applyProtection="1">
      <alignment horizontal="left" vertical="center" wrapText="1"/>
      <protection locked="0"/>
    </xf>
    <xf numFmtId="164" fontId="3" fillId="5" borderId="1" xfId="2" applyNumberFormat="1" applyFont="1" applyFill="1" applyBorder="1" applyAlignment="1" applyProtection="1">
      <alignment horizontal="center" vertical="center" wrapText="1"/>
      <protection locked="0"/>
    </xf>
    <xf numFmtId="164" fontId="3" fillId="5" borderId="1" xfId="2" applyNumberFormat="1" applyFont="1" applyFill="1" applyBorder="1" applyAlignment="1" applyProtection="1">
      <alignment horizontal="right" vertical="center" wrapText="1"/>
      <protection locked="0" hidden="1"/>
    </xf>
    <xf numFmtId="164" fontId="7" fillId="0" borderId="1" xfId="2" applyNumberFormat="1" applyFont="1" applyBorder="1" applyAlignment="1" applyProtection="1">
      <alignment horizontal="left" vertical="center" wrapText="1"/>
      <protection locked="0" hidden="1"/>
    </xf>
    <xf numFmtId="164" fontId="7" fillId="0" borderId="1" xfId="2" applyNumberFormat="1" applyFont="1" applyBorder="1" applyAlignment="1" applyProtection="1">
      <alignment horizontal="center" vertical="center" wrapText="1"/>
      <protection locked="0" hidden="1"/>
    </xf>
    <xf numFmtId="164" fontId="7" fillId="0" borderId="1" xfId="2" applyNumberFormat="1" applyFont="1" applyBorder="1" applyAlignment="1" applyProtection="1">
      <alignment horizontal="right" vertical="center" wrapText="1"/>
      <protection locked="0" hidden="1"/>
    </xf>
    <xf numFmtId="1" fontId="5" fillId="4" borderId="1" xfId="0" applyNumberFormat="1" applyFont="1" applyFill="1" applyBorder="1" applyAlignment="1" applyProtection="1">
      <alignment horizontal="right" vertical="center" wrapText="1"/>
      <protection locked="0"/>
    </xf>
    <xf numFmtId="2" fontId="5" fillId="4" borderId="1" xfId="0" applyNumberFormat="1" applyFont="1" applyFill="1" applyBorder="1" applyAlignment="1" applyProtection="1">
      <alignment horizontal="right" vertical="center" wrapText="1"/>
      <protection locked="0"/>
    </xf>
    <xf numFmtId="164" fontId="4" fillId="6" borderId="1" xfId="2" applyNumberFormat="1" applyFont="1" applyFill="1" applyBorder="1" applyAlignment="1" applyProtection="1">
      <alignment horizontal="center" vertical="center" wrapText="1"/>
      <protection hidden="1"/>
    </xf>
    <xf numFmtId="0" fontId="3" fillId="3" borderId="1" xfId="2" applyFont="1" applyFill="1" applyBorder="1" applyAlignment="1" applyProtection="1">
      <alignment horizontal="left" vertical="center" wrapText="1"/>
      <protection hidden="1"/>
    </xf>
    <xf numFmtId="0" fontId="3" fillId="3" borderId="1" xfId="2" applyFont="1" applyFill="1" applyBorder="1" applyAlignment="1" applyProtection="1">
      <alignment horizontal="center" vertical="center" wrapText="1"/>
      <protection hidden="1"/>
    </xf>
    <xf numFmtId="164" fontId="12" fillId="3" borderId="1" xfId="2" applyNumberFormat="1" applyFont="1" applyFill="1" applyBorder="1" applyAlignment="1" applyProtection="1">
      <alignment vertical="center" wrapText="1"/>
      <protection hidden="1"/>
    </xf>
    <xf numFmtId="164" fontId="13" fillId="3" borderId="1" xfId="2" applyNumberFormat="1" applyFont="1" applyFill="1" applyBorder="1" applyAlignment="1" applyProtection="1">
      <alignment vertical="center" wrapText="1"/>
      <protection hidden="1"/>
    </xf>
    <xf numFmtId="10" fontId="3" fillId="3" borderId="1" xfId="1" applyNumberFormat="1" applyFont="1" applyFill="1" applyBorder="1" applyAlignment="1" applyProtection="1">
      <alignment vertical="center" wrapText="1"/>
      <protection hidden="1"/>
    </xf>
    <xf numFmtId="0" fontId="4" fillId="0" borderId="1" xfId="2" applyFont="1" applyBorder="1" applyAlignment="1" applyProtection="1">
      <alignment horizontal="left" vertical="center" wrapText="1"/>
      <protection hidden="1"/>
    </xf>
    <xf numFmtId="0" fontId="11" fillId="0" borderId="1" xfId="2" applyFont="1" applyBorder="1" applyAlignment="1" applyProtection="1">
      <alignment horizontal="left" vertical="center" wrapText="1"/>
      <protection hidden="1"/>
    </xf>
    <xf numFmtId="165" fontId="3" fillId="0" borderId="1" xfId="2" applyNumberFormat="1" applyFont="1" applyBorder="1" applyAlignment="1" applyProtection="1">
      <alignment vertical="center" wrapText="1"/>
      <protection hidden="1"/>
    </xf>
    <xf numFmtId="166" fontId="4" fillId="6" borderId="1" xfId="2" applyNumberFormat="1" applyFont="1" applyFill="1" applyBorder="1" applyAlignment="1" applyProtection="1">
      <alignment horizontal="center" vertical="center"/>
      <protection hidden="1"/>
    </xf>
    <xf numFmtId="0" fontId="11" fillId="6" borderId="1" xfId="2" applyFont="1" applyFill="1" applyBorder="1" applyAlignment="1" applyProtection="1">
      <alignment horizontal="left" vertical="center"/>
      <protection hidden="1"/>
    </xf>
    <xf numFmtId="165" fontId="3" fillId="6" borderId="1" xfId="2" applyNumberFormat="1" applyFont="1" applyFill="1" applyBorder="1" applyAlignment="1" applyProtection="1">
      <alignment vertical="center"/>
      <protection hidden="1"/>
    </xf>
    <xf numFmtId="0" fontId="0" fillId="0" borderId="0" xfId="0" applyAlignment="1">
      <alignment wrapText="1"/>
    </xf>
    <xf numFmtId="0" fontId="0" fillId="0" borderId="0" xfId="0" applyAlignment="1"/>
    <xf numFmtId="0" fontId="15" fillId="2" borderId="1" xfId="2" applyFont="1" applyFill="1" applyBorder="1" applyAlignment="1" applyProtection="1">
      <alignment horizontal="center" vertical="center" wrapText="1"/>
      <protection hidden="1"/>
    </xf>
    <xf numFmtId="164" fontId="6" fillId="3" borderId="1" xfId="2" applyNumberFormat="1" applyFont="1" applyFill="1" applyBorder="1" applyAlignment="1" applyProtection="1">
      <alignment vertical="center" wrapText="1"/>
      <protection hidden="1"/>
    </xf>
    <xf numFmtId="164" fontId="7" fillId="4" borderId="1" xfId="2" applyNumberFormat="1" applyFont="1" applyFill="1" applyBorder="1" applyAlignment="1" applyProtection="1">
      <alignment horizontal="right" vertical="center" wrapText="1"/>
      <protection locked="0"/>
    </xf>
    <xf numFmtId="2" fontId="4" fillId="0" borderId="1" xfId="2" applyNumberFormat="1" applyFont="1" applyBorder="1" applyAlignment="1" applyProtection="1">
      <alignment horizontal="right" vertical="center" wrapText="1"/>
      <protection hidden="1"/>
    </xf>
    <xf numFmtId="2" fontId="4" fillId="6" borderId="1" xfId="2" applyNumberFormat="1" applyFont="1" applyFill="1" applyBorder="1" applyAlignment="1" applyProtection="1">
      <alignment horizontal="right" vertical="center" wrapText="1"/>
      <protection hidden="1"/>
    </xf>
    <xf numFmtId="0" fontId="3" fillId="6" borderId="1" xfId="2" applyFont="1" applyFill="1" applyBorder="1" applyAlignment="1" applyProtection="1">
      <alignment horizontal="center" vertical="center" wrapText="1"/>
      <protection hidden="1"/>
    </xf>
    <xf numFmtId="0" fontId="9" fillId="6" borderId="1" xfId="2" applyFont="1" applyFill="1" applyBorder="1" applyAlignment="1" applyProtection="1">
      <alignment horizontal="center" vertical="center" wrapText="1"/>
      <protection locked="0"/>
    </xf>
    <xf numFmtId="0" fontId="10" fillId="6" borderId="1" xfId="2" applyFont="1" applyFill="1" applyBorder="1" applyAlignment="1" applyProtection="1">
      <alignment horizontal="left" vertical="center" wrapText="1"/>
      <protection hidden="1"/>
    </xf>
    <xf numFmtId="164" fontId="7" fillId="6" borderId="1" xfId="2" applyNumberFormat="1" applyFont="1" applyFill="1" applyBorder="1" applyAlignment="1" applyProtection="1">
      <alignment horizontal="center" vertical="center" wrapText="1"/>
      <protection hidden="1"/>
    </xf>
    <xf numFmtId="164" fontId="7" fillId="6" borderId="1" xfId="2" applyNumberFormat="1" applyFont="1" applyFill="1" applyBorder="1" applyAlignment="1" applyProtection="1">
      <alignment horizontal="right" vertical="center" wrapText="1"/>
      <protection hidden="1"/>
    </xf>
    <xf numFmtId="164" fontId="11" fillId="6" borderId="1" xfId="2" applyNumberFormat="1" applyFont="1" applyFill="1" applyBorder="1" applyAlignment="1" applyProtection="1">
      <alignment horizontal="right" vertical="center" wrapText="1"/>
      <protection hidden="1"/>
    </xf>
    <xf numFmtId="164" fontId="9" fillId="6" borderId="1" xfId="2" applyNumberFormat="1" applyFont="1" applyFill="1" applyBorder="1" applyAlignment="1" applyProtection="1">
      <alignment vertical="center" wrapText="1"/>
      <protection hidden="1"/>
    </xf>
    <xf numFmtId="0" fontId="3" fillId="0" borderId="1" xfId="2" applyFont="1" applyBorder="1" applyAlignment="1" applyProtection="1">
      <alignment horizontal="left" vertical="center" wrapText="1"/>
      <protection hidden="1"/>
    </xf>
    <xf numFmtId="0" fontId="10" fillId="0" borderId="1" xfId="2" applyFont="1" applyBorder="1" applyAlignment="1" applyProtection="1">
      <alignment horizontal="left" vertical="center" wrapText="1"/>
      <protection hidden="1"/>
    </xf>
    <xf numFmtId="0" fontId="4" fillId="0" borderId="1" xfId="2" applyFont="1" applyBorder="1" applyAlignment="1" applyProtection="1">
      <alignment horizontal="center" vertical="center" wrapText="1"/>
      <protection hidden="1"/>
    </xf>
    <xf numFmtId="0" fontId="4" fillId="0" borderId="1" xfId="2" applyFont="1" applyBorder="1" applyAlignment="1" applyProtection="1">
      <alignment horizontal="center" vertical="center" wrapText="1"/>
      <protection hidden="1"/>
    </xf>
    <xf numFmtId="0" fontId="14" fillId="3" borderId="1" xfId="2" applyFont="1" applyFill="1" applyBorder="1" applyAlignment="1" applyProtection="1">
      <alignment vertical="center" wrapText="1"/>
      <protection hidden="1"/>
    </xf>
    <xf numFmtId="0" fontId="0" fillId="6" borderId="1" xfId="0" applyFill="1" applyBorder="1" applyAlignment="1" applyProtection="1">
      <alignment vertical="center"/>
      <protection hidden="1"/>
    </xf>
    <xf numFmtId="0" fontId="4" fillId="6" borderId="1" xfId="2" applyFont="1" applyFill="1" applyBorder="1" applyAlignment="1" applyProtection="1">
      <alignment horizontal="center" vertical="center"/>
      <protection hidden="1"/>
    </xf>
    <xf numFmtId="0" fontId="4" fillId="6" borderId="1" xfId="2" applyFont="1" applyFill="1" applyBorder="1" applyAlignment="1" applyProtection="1">
      <alignment horizontal="center" vertical="center"/>
      <protection hidden="1"/>
    </xf>
  </cellXfs>
  <cellStyles count="3">
    <cellStyle name="Normal" xfId="0" builtinId="0"/>
    <cellStyle name="Normal 2" xfId="2" xr:uid="{F966AA5D-8350-427E-A39D-537D86B579D9}"/>
    <cellStyle name="Porcentagem"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https://d.docs.live.net/251ea03b27a3eaa2/Engenharia%20Civil/Clientes%20Thirza/UBS/Revisao%202025/Quantitativos%20e%20orcamento%20UBS%20-%20Copia.xlsm" TargetMode="External"/><Relationship Id="rId1" Type="http://schemas.openxmlformats.org/officeDocument/2006/relationships/externalLinkPath" Target="/251ea03b27a3eaa2/Engenharia%20Civil/Clientes%20Thirza/UBS/Revisao%202025/Quantitativos%20e%20orcamento%20UBS%20-%20Copia.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Instruções"/>
      <sheetName val="Início"/>
      <sheetName val="Menu"/>
      <sheetName val="Estaca"/>
      <sheetName val="Fundação"/>
      <sheetName val="Pilares"/>
      <sheetName val="Viga"/>
      <sheetName val="Escada"/>
      <sheetName val="Laje"/>
      <sheetName val="Paredes"/>
      <sheetName val="Chapisco"/>
      <sheetName val="Reboco"/>
      <sheetName val="Piso"/>
      <sheetName val="Contrapiso"/>
      <sheetName val="Revestimento"/>
      <sheetName val="Pintura"/>
      <sheetName val="Cobertura"/>
      <sheetName val="Cálculo do BDI"/>
      <sheetName val="Orçamento"/>
      <sheetName val="Cronograma FF"/>
      <sheetName val="Curva ABC"/>
      <sheetName val="Lista de materiais"/>
      <sheetName val="Termo de Us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C1DD4A-AFAC-4005-AE8D-73CE996999BF}">
  <sheetPr>
    <pageSetUpPr fitToPage="1"/>
  </sheetPr>
  <dimension ref="A1:M398"/>
  <sheetViews>
    <sheetView tabSelected="1" zoomScale="70" zoomScaleNormal="70" workbookViewId="0">
      <selection activeCell="M398" sqref="B1:M398"/>
    </sheetView>
  </sheetViews>
  <sheetFormatPr defaultRowHeight="15.6" x14ac:dyDescent="0.3"/>
  <cols>
    <col min="1" max="1" width="6.19921875" style="48" bestFit="1" customWidth="1"/>
    <col min="2" max="2" width="6.3984375" style="48" bestFit="1" customWidth="1"/>
    <col min="3" max="3" width="11.09765625" style="48" bestFit="1" customWidth="1"/>
    <col min="4" max="4" width="132.59765625" style="48" customWidth="1"/>
    <col min="5" max="5" width="6.796875" style="48" bestFit="1" customWidth="1"/>
    <col min="6" max="6" width="13.5" style="48" bestFit="1" customWidth="1"/>
    <col min="7" max="7" width="9.09765625" style="48" bestFit="1" customWidth="1"/>
    <col min="8" max="8" width="6.09765625" style="48" bestFit="1" customWidth="1"/>
    <col min="9" max="9" width="8.19921875" style="48" bestFit="1" customWidth="1"/>
    <col min="10" max="10" width="20.796875" style="48" bestFit="1" customWidth="1"/>
    <col min="11" max="11" width="16" style="48" bestFit="1" customWidth="1"/>
    <col min="12" max="12" width="19" style="48" bestFit="1" customWidth="1"/>
    <col min="13" max="13" width="14.19921875" style="48" bestFit="1" customWidth="1"/>
  </cols>
  <sheetData>
    <row r="1" spans="1:13" s="47" customFormat="1" ht="31.8" customHeight="1" x14ac:dyDescent="0.3">
      <c r="A1" s="49" t="s">
        <v>0</v>
      </c>
      <c r="B1" s="49" t="s">
        <v>1</v>
      </c>
      <c r="C1" s="49" t="s">
        <v>2</v>
      </c>
      <c r="D1" s="49" t="s">
        <v>3</v>
      </c>
      <c r="E1" s="49" t="s">
        <v>4</v>
      </c>
      <c r="F1" s="49" t="s">
        <v>5</v>
      </c>
      <c r="G1" s="49" t="s">
        <v>6</v>
      </c>
      <c r="H1" s="49" t="s">
        <v>7</v>
      </c>
      <c r="I1" s="49" t="s">
        <v>8</v>
      </c>
      <c r="J1" s="49" t="s">
        <v>9</v>
      </c>
      <c r="K1" s="49" t="s">
        <v>10</v>
      </c>
      <c r="L1" s="49" t="s">
        <v>11</v>
      </c>
      <c r="M1" s="49" t="s">
        <v>12</v>
      </c>
    </row>
    <row r="2" spans="1:13" s="47" customFormat="1" ht="31.8" customHeight="1" x14ac:dyDescent="0.3">
      <c r="A2" s="49"/>
      <c r="B2" s="49"/>
      <c r="C2" s="49"/>
      <c r="D2" s="49"/>
      <c r="E2" s="49"/>
      <c r="F2" s="49"/>
      <c r="G2" s="49"/>
      <c r="H2" s="49"/>
      <c r="I2" s="49"/>
      <c r="J2" s="49"/>
      <c r="K2" s="49"/>
      <c r="L2" s="49"/>
      <c r="M2" s="49"/>
    </row>
    <row r="3" spans="1:13" s="47" customFormat="1" ht="31.8" customHeight="1" x14ac:dyDescent="0.3">
      <c r="A3" s="1" t="s">
        <v>14</v>
      </c>
      <c r="B3" s="1">
        <v>1</v>
      </c>
      <c r="C3" s="9"/>
      <c r="D3" s="10" t="s">
        <v>15</v>
      </c>
      <c r="E3" s="11"/>
      <c r="F3" s="12"/>
      <c r="G3" s="12"/>
      <c r="H3" s="12"/>
      <c r="I3" s="12"/>
      <c r="J3" s="12"/>
      <c r="K3" s="12"/>
      <c r="L3" s="12"/>
      <c r="M3" s="50">
        <v>3184.3517276000002</v>
      </c>
    </row>
    <row r="4" spans="1:13" s="47" customFormat="1" ht="31.8" customHeight="1" x14ac:dyDescent="0.3">
      <c r="A4" s="1" t="s">
        <v>13</v>
      </c>
      <c r="B4" s="1" t="s">
        <v>16</v>
      </c>
      <c r="C4" s="2">
        <v>103689</v>
      </c>
      <c r="D4" s="3" t="s">
        <v>17</v>
      </c>
      <c r="E4" s="4" t="s">
        <v>18</v>
      </c>
      <c r="F4" s="5">
        <v>400</v>
      </c>
      <c r="G4" s="6"/>
      <c r="H4" s="6"/>
      <c r="I4" s="17">
        <v>2.88</v>
      </c>
      <c r="J4" s="5" t="s">
        <v>19</v>
      </c>
      <c r="K4" s="5">
        <v>1081.2338519039999</v>
      </c>
      <c r="L4" s="5">
        <v>70.766148095999995</v>
      </c>
      <c r="M4" s="8">
        <v>1152</v>
      </c>
    </row>
    <row r="5" spans="1:13" s="47" customFormat="1" ht="31.8" customHeight="1" x14ac:dyDescent="0.3">
      <c r="A5" s="1" t="s">
        <v>20</v>
      </c>
      <c r="B5" s="1" t="s">
        <v>21</v>
      </c>
      <c r="C5" s="18">
        <v>4813</v>
      </c>
      <c r="D5" s="13" t="s">
        <v>22</v>
      </c>
      <c r="E5" s="14" t="s">
        <v>18</v>
      </c>
      <c r="F5" s="15">
        <v>400</v>
      </c>
      <c r="G5" s="15" t="s">
        <v>23</v>
      </c>
      <c r="H5" s="51">
        <v>1</v>
      </c>
      <c r="I5" s="15">
        <v>2.88</v>
      </c>
      <c r="J5" s="16" t="s">
        <v>24</v>
      </c>
      <c r="K5" s="16"/>
      <c r="L5" s="16"/>
      <c r="M5" s="19">
        <v>1152</v>
      </c>
    </row>
    <row r="6" spans="1:13" s="47" customFormat="1" ht="31.8" customHeight="1" x14ac:dyDescent="0.3">
      <c r="A6" s="1" t="s">
        <v>13</v>
      </c>
      <c r="B6" s="1" t="s">
        <v>25</v>
      </c>
      <c r="C6" s="2">
        <v>98525</v>
      </c>
      <c r="D6" s="3" t="s">
        <v>26</v>
      </c>
      <c r="E6" s="4" t="s">
        <v>18</v>
      </c>
      <c r="F6" s="5">
        <v>2.2683560000000003</v>
      </c>
      <c r="G6" s="6"/>
      <c r="H6" s="6"/>
      <c r="I6" s="17">
        <v>277.44</v>
      </c>
      <c r="J6" s="5" t="s">
        <v>27</v>
      </c>
      <c r="K6" s="5">
        <v>429.5445338058833</v>
      </c>
      <c r="L6" s="5">
        <v>199.78815483411671</v>
      </c>
      <c r="M6" s="8">
        <v>629.33268864000001</v>
      </c>
    </row>
    <row r="7" spans="1:13" s="47" customFormat="1" ht="31.8" customHeight="1" x14ac:dyDescent="0.3">
      <c r="A7" s="1" t="s">
        <v>20</v>
      </c>
      <c r="B7" s="1" t="s">
        <v>28</v>
      </c>
      <c r="C7" s="18">
        <v>88441</v>
      </c>
      <c r="D7" s="13" t="s">
        <v>29</v>
      </c>
      <c r="E7" s="14" t="s">
        <v>30</v>
      </c>
      <c r="F7" s="15">
        <v>172.56</v>
      </c>
      <c r="G7" s="15" t="s">
        <v>31</v>
      </c>
      <c r="H7" s="51">
        <v>8</v>
      </c>
      <c r="I7" s="15">
        <v>1.276224</v>
      </c>
      <c r="J7" s="16" t="s">
        <v>32</v>
      </c>
      <c r="K7" s="16"/>
      <c r="L7" s="16"/>
      <c r="M7" s="19">
        <v>220.22521344</v>
      </c>
    </row>
    <row r="8" spans="1:13" s="47" customFormat="1" ht="31.8" customHeight="1" x14ac:dyDescent="0.3">
      <c r="A8" s="1" t="s">
        <v>20</v>
      </c>
      <c r="B8" s="1" t="s">
        <v>33</v>
      </c>
      <c r="C8" s="18">
        <v>89032</v>
      </c>
      <c r="D8" s="13" t="s">
        <v>34</v>
      </c>
      <c r="E8" s="14" t="s">
        <v>35</v>
      </c>
      <c r="F8" s="15">
        <v>867.4</v>
      </c>
      <c r="G8" s="15" t="s">
        <v>36</v>
      </c>
      <c r="H8" s="51">
        <v>4</v>
      </c>
      <c r="I8" s="15">
        <v>0.47164799999999996</v>
      </c>
      <c r="J8" s="16" t="s">
        <v>37</v>
      </c>
      <c r="K8" s="16"/>
      <c r="L8" s="16"/>
      <c r="M8" s="19">
        <v>409.10747519999995</v>
      </c>
    </row>
    <row r="9" spans="1:13" s="47" customFormat="1" ht="31.8" customHeight="1" x14ac:dyDescent="0.3">
      <c r="A9" s="1" t="s">
        <v>13</v>
      </c>
      <c r="B9" s="1" t="s">
        <v>38</v>
      </c>
      <c r="C9" s="2">
        <v>99059</v>
      </c>
      <c r="D9" s="3" t="s">
        <v>39</v>
      </c>
      <c r="E9" s="4" t="s">
        <v>40</v>
      </c>
      <c r="F9" s="5">
        <v>22.220764000000006</v>
      </c>
      <c r="G9" s="6"/>
      <c r="H9" s="6"/>
      <c r="I9" s="17">
        <v>63.14</v>
      </c>
      <c r="J9" s="5" t="s">
        <v>41</v>
      </c>
      <c r="K9" s="5">
        <v>730.62305124645297</v>
      </c>
      <c r="L9" s="5">
        <v>672.39598771354747</v>
      </c>
      <c r="M9" s="8">
        <v>1403.0190389600004</v>
      </c>
    </row>
    <row r="10" spans="1:13" s="47" customFormat="1" ht="31.8" customHeight="1" x14ac:dyDescent="0.3">
      <c r="A10" s="1" t="s">
        <v>20</v>
      </c>
      <c r="B10" s="1" t="s">
        <v>42</v>
      </c>
      <c r="C10" s="18">
        <v>4417</v>
      </c>
      <c r="D10" s="13" t="s">
        <v>43</v>
      </c>
      <c r="E10" s="14" t="s">
        <v>40</v>
      </c>
      <c r="F10" s="15">
        <v>5.54</v>
      </c>
      <c r="G10" s="15" t="s">
        <v>44</v>
      </c>
      <c r="H10" s="51">
        <v>1</v>
      </c>
      <c r="I10" s="15">
        <v>47.007730000000002</v>
      </c>
      <c r="J10" s="16" t="s">
        <v>45</v>
      </c>
      <c r="K10" s="16"/>
      <c r="L10" s="16"/>
      <c r="M10" s="19">
        <v>260.42282420000004</v>
      </c>
    </row>
    <row r="11" spans="1:13" s="47" customFormat="1" ht="31.8" customHeight="1" x14ac:dyDescent="0.3">
      <c r="A11" s="1" t="s">
        <v>20</v>
      </c>
      <c r="B11" s="1" t="s">
        <v>46</v>
      </c>
      <c r="C11" s="18">
        <v>4433</v>
      </c>
      <c r="D11" s="13" t="s">
        <v>47</v>
      </c>
      <c r="E11" s="14" t="s">
        <v>40</v>
      </c>
      <c r="F11" s="15">
        <v>19.920000000000002</v>
      </c>
      <c r="G11" s="15" t="s">
        <v>48</v>
      </c>
      <c r="H11" s="51">
        <v>1</v>
      </c>
      <c r="I11" s="15">
        <v>26.045249999999999</v>
      </c>
      <c r="J11" s="16" t="s">
        <v>49</v>
      </c>
      <c r="K11" s="16"/>
      <c r="L11" s="16"/>
      <c r="M11" s="19">
        <v>518.82137999999998</v>
      </c>
    </row>
    <row r="12" spans="1:13" s="47" customFormat="1" ht="31.8" customHeight="1" x14ac:dyDescent="0.3">
      <c r="A12" s="1" t="s">
        <v>20</v>
      </c>
      <c r="B12" s="1" t="s">
        <v>50</v>
      </c>
      <c r="C12" s="18">
        <v>5068</v>
      </c>
      <c r="D12" s="13" t="s">
        <v>51</v>
      </c>
      <c r="E12" s="14" t="s">
        <v>52</v>
      </c>
      <c r="F12" s="15">
        <v>14.77</v>
      </c>
      <c r="G12" s="15" t="s">
        <v>53</v>
      </c>
      <c r="H12" s="51">
        <v>1</v>
      </c>
      <c r="I12" s="15">
        <v>7.00854</v>
      </c>
      <c r="J12" s="16" t="s">
        <v>54</v>
      </c>
      <c r="K12" s="16"/>
      <c r="L12" s="16"/>
      <c r="M12" s="19">
        <v>103.5161358</v>
      </c>
    </row>
    <row r="13" spans="1:13" s="47" customFormat="1" ht="31.8" customHeight="1" x14ac:dyDescent="0.3">
      <c r="A13" s="1" t="s">
        <v>20</v>
      </c>
      <c r="B13" s="1" t="s">
        <v>55</v>
      </c>
      <c r="C13" s="18">
        <v>7356</v>
      </c>
      <c r="D13" s="13" t="s">
        <v>56</v>
      </c>
      <c r="E13" s="14" t="s">
        <v>57</v>
      </c>
      <c r="F13" s="15">
        <v>33.590000000000003</v>
      </c>
      <c r="G13" s="15" t="s">
        <v>58</v>
      </c>
      <c r="H13" s="51">
        <v>1</v>
      </c>
      <c r="I13" s="15">
        <v>1.616384</v>
      </c>
      <c r="J13" s="16" t="s">
        <v>59</v>
      </c>
      <c r="K13" s="16"/>
      <c r="L13" s="16"/>
      <c r="M13" s="19">
        <v>54.294338560000007</v>
      </c>
    </row>
    <row r="14" spans="1:13" s="47" customFormat="1" ht="31.8" customHeight="1" x14ac:dyDescent="0.3">
      <c r="A14" s="1" t="s">
        <v>20</v>
      </c>
      <c r="B14" s="1" t="s">
        <v>60</v>
      </c>
      <c r="C14" s="18">
        <v>10567</v>
      </c>
      <c r="D14" s="13" t="s">
        <v>61</v>
      </c>
      <c r="E14" s="14" t="s">
        <v>40</v>
      </c>
      <c r="F14" s="15">
        <v>7.9</v>
      </c>
      <c r="G14" s="15" t="s">
        <v>62</v>
      </c>
      <c r="H14" s="51">
        <v>1</v>
      </c>
      <c r="I14" s="15">
        <v>34.727000000000004</v>
      </c>
      <c r="J14" s="16" t="s">
        <v>63</v>
      </c>
      <c r="K14" s="16"/>
      <c r="L14" s="16"/>
      <c r="M14" s="19">
        <v>274.34330000000006</v>
      </c>
    </row>
    <row r="15" spans="1:13" s="47" customFormat="1" ht="31.8" customHeight="1" x14ac:dyDescent="0.3">
      <c r="A15" s="1" t="s">
        <v>20</v>
      </c>
      <c r="B15" s="1" t="s">
        <v>64</v>
      </c>
      <c r="C15" s="18">
        <v>91692</v>
      </c>
      <c r="D15" s="13" t="s">
        <v>65</v>
      </c>
      <c r="E15" s="14" t="s">
        <v>35</v>
      </c>
      <c r="F15" s="15">
        <v>36.14</v>
      </c>
      <c r="G15" s="15" t="s">
        <v>66</v>
      </c>
      <c r="H15" s="51">
        <v>1</v>
      </c>
      <c r="I15" s="15">
        <v>0.44198000000000004</v>
      </c>
      <c r="J15" s="16" t="s">
        <v>67</v>
      </c>
      <c r="K15" s="16"/>
      <c r="L15" s="16"/>
      <c r="M15" s="19">
        <v>15.973157200000001</v>
      </c>
    </row>
    <row r="16" spans="1:13" s="47" customFormat="1" ht="31.8" customHeight="1" x14ac:dyDescent="0.3">
      <c r="A16" s="1" t="s">
        <v>20</v>
      </c>
      <c r="B16" s="1" t="s">
        <v>68</v>
      </c>
      <c r="C16" s="18">
        <v>91693</v>
      </c>
      <c r="D16" s="13" t="s">
        <v>69</v>
      </c>
      <c r="E16" s="14" t="s">
        <v>70</v>
      </c>
      <c r="F16" s="15">
        <v>34.92</v>
      </c>
      <c r="G16" s="15" t="s">
        <v>71</v>
      </c>
      <c r="H16" s="51">
        <v>1</v>
      </c>
      <c r="I16" s="15">
        <v>1.7679200000000002</v>
      </c>
      <c r="J16" s="16" t="s">
        <v>72</v>
      </c>
      <c r="K16" s="16"/>
      <c r="L16" s="16"/>
      <c r="M16" s="19">
        <v>61.73576640000001</v>
      </c>
    </row>
    <row r="17" spans="1:13" s="47" customFormat="1" ht="31.8" customHeight="1" x14ac:dyDescent="0.3">
      <c r="A17" s="1" t="s">
        <v>20</v>
      </c>
      <c r="B17" s="1" t="s">
        <v>73</v>
      </c>
      <c r="C17" s="18">
        <v>94974</v>
      </c>
      <c r="D17" s="13" t="s">
        <v>74</v>
      </c>
      <c r="E17" s="14" t="s">
        <v>75</v>
      </c>
      <c r="F17" s="15">
        <v>451.03</v>
      </c>
      <c r="G17" s="15" t="s">
        <v>76</v>
      </c>
      <c r="H17" s="51">
        <v>1</v>
      </c>
      <c r="I17" s="15">
        <v>0.25256000000000001</v>
      </c>
      <c r="J17" s="16" t="s">
        <v>77</v>
      </c>
      <c r="K17" s="16"/>
      <c r="L17" s="16"/>
      <c r="M17" s="19">
        <v>113.9121368</v>
      </c>
    </row>
    <row r="18" spans="1:13" s="47" customFormat="1" ht="31.8" customHeight="1" x14ac:dyDescent="0.3">
      <c r="A18" s="1" t="s">
        <v>14</v>
      </c>
      <c r="B18" s="1">
        <v>2</v>
      </c>
      <c r="C18" s="9"/>
      <c r="D18" s="10" t="s">
        <v>78</v>
      </c>
      <c r="E18" s="11"/>
      <c r="F18" s="12"/>
      <c r="G18" s="12"/>
      <c r="H18" s="12"/>
      <c r="I18" s="12"/>
      <c r="J18" s="12"/>
      <c r="K18" s="12"/>
      <c r="L18" s="12"/>
      <c r="M18" s="50">
        <v>11376.556393700002</v>
      </c>
    </row>
    <row r="19" spans="1:13" s="47" customFormat="1" ht="31.8" customHeight="1" x14ac:dyDescent="0.3">
      <c r="A19" s="1" t="s">
        <v>13</v>
      </c>
      <c r="B19" s="1" t="s">
        <v>79</v>
      </c>
      <c r="C19" s="2">
        <v>96529</v>
      </c>
      <c r="D19" s="3" t="s">
        <v>80</v>
      </c>
      <c r="E19" s="4" t="s">
        <v>18</v>
      </c>
      <c r="F19" s="5">
        <v>134.710823</v>
      </c>
      <c r="G19" s="6"/>
      <c r="H19" s="6"/>
      <c r="I19" s="7">
        <f>22.5</f>
        <v>22.5</v>
      </c>
      <c r="J19" s="5" t="s">
        <v>81</v>
      </c>
      <c r="K19" s="5">
        <v>1534.2318570745397</v>
      </c>
      <c r="L19" s="5">
        <v>1496.7616604254604</v>
      </c>
      <c r="M19" s="8">
        <v>3030.9935175000001</v>
      </c>
    </row>
    <row r="20" spans="1:13" s="47" customFormat="1" ht="31.8" customHeight="1" x14ac:dyDescent="0.3">
      <c r="A20" s="1" t="s">
        <v>20</v>
      </c>
      <c r="B20" s="1" t="s">
        <v>82</v>
      </c>
      <c r="C20" s="20">
        <v>2692</v>
      </c>
      <c r="D20" s="13" t="s">
        <v>83</v>
      </c>
      <c r="E20" s="14" t="s">
        <v>57</v>
      </c>
      <c r="F20" s="15">
        <v>7.39</v>
      </c>
      <c r="G20" s="15" t="s">
        <v>84</v>
      </c>
      <c r="H20" s="51">
        <v>1</v>
      </c>
      <c r="I20" s="52">
        <v>0.37574999999999997</v>
      </c>
      <c r="J20" s="16" t="s">
        <v>85</v>
      </c>
      <c r="K20" s="16"/>
      <c r="L20" s="16"/>
      <c r="M20" s="19">
        <v>2.7767924999999996</v>
      </c>
    </row>
    <row r="21" spans="1:13" s="47" customFormat="1" ht="31.8" customHeight="1" x14ac:dyDescent="0.3">
      <c r="A21" s="1" t="s">
        <v>20</v>
      </c>
      <c r="B21" s="1" t="s">
        <v>86</v>
      </c>
      <c r="C21" s="20">
        <v>4517</v>
      </c>
      <c r="D21" s="13" t="s">
        <v>87</v>
      </c>
      <c r="E21" s="14" t="s">
        <v>40</v>
      </c>
      <c r="F21" s="15">
        <v>2.44</v>
      </c>
      <c r="G21" s="15" t="s">
        <v>88</v>
      </c>
      <c r="H21" s="51">
        <v>1</v>
      </c>
      <c r="I21" s="52">
        <v>301.16250000000002</v>
      </c>
      <c r="J21" s="16" t="s">
        <v>89</v>
      </c>
      <c r="K21" s="16"/>
      <c r="L21" s="16"/>
      <c r="M21" s="19">
        <v>734.8365</v>
      </c>
    </row>
    <row r="22" spans="1:13" s="47" customFormat="1" ht="31.8" customHeight="1" x14ac:dyDescent="0.3">
      <c r="A22" s="1" t="s">
        <v>20</v>
      </c>
      <c r="B22" s="1" t="s">
        <v>90</v>
      </c>
      <c r="C22" s="20">
        <v>5073</v>
      </c>
      <c r="D22" s="13" t="s">
        <v>91</v>
      </c>
      <c r="E22" s="14" t="s">
        <v>52</v>
      </c>
      <c r="F22" s="15">
        <v>15.05</v>
      </c>
      <c r="G22" s="15" t="s">
        <v>92</v>
      </c>
      <c r="H22" s="51">
        <v>1</v>
      </c>
      <c r="I22" s="52">
        <v>3.1724999999999999</v>
      </c>
      <c r="J22" s="16" t="s">
        <v>93</v>
      </c>
      <c r="K22" s="16"/>
      <c r="L22" s="16"/>
      <c r="M22" s="19">
        <v>47.746124999999999</v>
      </c>
    </row>
    <row r="23" spans="1:13" s="47" customFormat="1" ht="31.8" customHeight="1" x14ac:dyDescent="0.3">
      <c r="A23" s="1" t="s">
        <v>20</v>
      </c>
      <c r="B23" s="1" t="s">
        <v>94</v>
      </c>
      <c r="C23" s="20">
        <v>5074</v>
      </c>
      <c r="D23" s="13" t="s">
        <v>95</v>
      </c>
      <c r="E23" s="14" t="s">
        <v>52</v>
      </c>
      <c r="F23" s="15">
        <v>16.55</v>
      </c>
      <c r="G23" s="15" t="s">
        <v>96</v>
      </c>
      <c r="H23" s="51">
        <v>1</v>
      </c>
      <c r="I23" s="52">
        <v>0.38250000000000001</v>
      </c>
      <c r="J23" s="16" t="s">
        <v>97</v>
      </c>
      <c r="K23" s="16"/>
      <c r="L23" s="16"/>
      <c r="M23" s="19">
        <v>6.3303750000000001</v>
      </c>
    </row>
    <row r="24" spans="1:13" s="47" customFormat="1" ht="31.8" customHeight="1" x14ac:dyDescent="0.3">
      <c r="A24" s="1" t="s">
        <v>20</v>
      </c>
      <c r="B24" s="1" t="s">
        <v>98</v>
      </c>
      <c r="C24" s="20">
        <v>6212</v>
      </c>
      <c r="D24" s="13" t="s">
        <v>99</v>
      </c>
      <c r="E24" s="14" t="s">
        <v>40</v>
      </c>
      <c r="F24" s="15">
        <v>11.6</v>
      </c>
      <c r="G24" s="15" t="s">
        <v>100</v>
      </c>
      <c r="H24" s="51">
        <v>1</v>
      </c>
      <c r="I24" s="52">
        <v>102.375</v>
      </c>
      <c r="J24" s="16" t="s">
        <v>101</v>
      </c>
      <c r="K24" s="16"/>
      <c r="L24" s="16"/>
      <c r="M24" s="19">
        <v>1187.55</v>
      </c>
    </row>
    <row r="25" spans="1:13" s="47" customFormat="1" ht="31.8" customHeight="1" x14ac:dyDescent="0.3">
      <c r="A25" s="1" t="s">
        <v>20</v>
      </c>
      <c r="B25" s="1" t="s">
        <v>102</v>
      </c>
      <c r="C25" s="20">
        <v>40304</v>
      </c>
      <c r="D25" s="13" t="s">
        <v>103</v>
      </c>
      <c r="E25" s="14" t="s">
        <v>52</v>
      </c>
      <c r="F25" s="15">
        <v>18.23</v>
      </c>
      <c r="G25" s="15" t="s">
        <v>104</v>
      </c>
      <c r="H25" s="51">
        <v>1</v>
      </c>
      <c r="I25" s="52">
        <v>1.0575000000000001</v>
      </c>
      <c r="J25" s="16" t="s">
        <v>105</v>
      </c>
      <c r="K25" s="16"/>
      <c r="L25" s="16"/>
      <c r="M25" s="19">
        <v>19.278225000000003</v>
      </c>
    </row>
    <row r="26" spans="1:13" s="47" customFormat="1" ht="31.8" customHeight="1" x14ac:dyDescent="0.3">
      <c r="A26" s="1" t="s">
        <v>20</v>
      </c>
      <c r="B26" s="1" t="s">
        <v>106</v>
      </c>
      <c r="C26" s="20">
        <v>91692</v>
      </c>
      <c r="D26" s="13" t="s">
        <v>65</v>
      </c>
      <c r="E26" s="14" t="s">
        <v>35</v>
      </c>
      <c r="F26" s="15">
        <v>36.14</v>
      </c>
      <c r="G26" s="15" t="s">
        <v>107</v>
      </c>
      <c r="H26" s="51">
        <v>1</v>
      </c>
      <c r="I26" s="52">
        <v>5.8500000000000005</v>
      </c>
      <c r="J26" s="16" t="s">
        <v>108</v>
      </c>
      <c r="K26" s="16"/>
      <c r="L26" s="16"/>
      <c r="M26" s="19">
        <v>211.41900000000001</v>
      </c>
    </row>
    <row r="27" spans="1:13" s="47" customFormat="1" ht="31.8" customHeight="1" x14ac:dyDescent="0.3">
      <c r="A27" s="1" t="s">
        <v>20</v>
      </c>
      <c r="B27" s="1" t="s">
        <v>109</v>
      </c>
      <c r="C27" s="20">
        <v>91693</v>
      </c>
      <c r="D27" s="13" t="s">
        <v>69</v>
      </c>
      <c r="E27" s="14" t="s">
        <v>70</v>
      </c>
      <c r="F27" s="15">
        <v>34.92</v>
      </c>
      <c r="G27" s="15" t="s">
        <v>110</v>
      </c>
      <c r="H27" s="51">
        <v>1</v>
      </c>
      <c r="I27" s="52">
        <v>23.512499999999999</v>
      </c>
      <c r="J27" s="16" t="s">
        <v>111</v>
      </c>
      <c r="K27" s="16"/>
      <c r="L27" s="16"/>
      <c r="M27" s="19">
        <v>821.05650000000003</v>
      </c>
    </row>
    <row r="28" spans="1:13" s="47" customFormat="1" ht="31.8" customHeight="1" x14ac:dyDescent="0.3">
      <c r="A28" s="1" t="s">
        <v>13</v>
      </c>
      <c r="B28" s="1" t="s">
        <v>112</v>
      </c>
      <c r="C28" s="2">
        <v>104917</v>
      </c>
      <c r="D28" s="3" t="s">
        <v>113</v>
      </c>
      <c r="E28" s="4" t="s">
        <v>52</v>
      </c>
      <c r="F28" s="5">
        <v>10.981340000000003</v>
      </c>
      <c r="G28" s="6"/>
      <c r="H28" s="6"/>
      <c r="I28" s="17">
        <v>13.88</v>
      </c>
      <c r="J28" s="5" t="s">
        <v>114</v>
      </c>
      <c r="K28" s="5">
        <v>113.36186312049261</v>
      </c>
      <c r="L28" s="5">
        <v>39.059136079507425</v>
      </c>
      <c r="M28" s="8">
        <v>152.42099920000004</v>
      </c>
    </row>
    <row r="29" spans="1:13" s="47" customFormat="1" ht="31.8" customHeight="1" x14ac:dyDescent="0.3">
      <c r="A29" s="1" t="s">
        <v>20</v>
      </c>
      <c r="B29" s="1" t="s">
        <v>115</v>
      </c>
      <c r="C29" s="18">
        <v>39017</v>
      </c>
      <c r="D29" s="13" t="s">
        <v>116</v>
      </c>
      <c r="E29" s="14" t="s">
        <v>117</v>
      </c>
      <c r="F29" s="15">
        <v>0.11</v>
      </c>
      <c r="G29" s="15" t="s">
        <v>118</v>
      </c>
      <c r="H29" s="51">
        <v>1</v>
      </c>
      <c r="I29" s="15">
        <v>8.93872</v>
      </c>
      <c r="J29" s="16" t="s">
        <v>119</v>
      </c>
      <c r="K29" s="16"/>
      <c r="L29" s="16"/>
      <c r="M29" s="19">
        <v>0.9832592</v>
      </c>
    </row>
    <row r="30" spans="1:13" s="47" customFormat="1" ht="31.8" customHeight="1" x14ac:dyDescent="0.3">
      <c r="A30" s="1" t="s">
        <v>20</v>
      </c>
      <c r="B30" s="1" t="s">
        <v>120</v>
      </c>
      <c r="C30" s="18">
        <v>43132</v>
      </c>
      <c r="D30" s="13" t="s">
        <v>121</v>
      </c>
      <c r="E30" s="14" t="s">
        <v>52</v>
      </c>
      <c r="F30" s="15">
        <v>21.22</v>
      </c>
      <c r="G30" s="15" t="s">
        <v>122</v>
      </c>
      <c r="H30" s="51">
        <v>1</v>
      </c>
      <c r="I30" s="15">
        <v>0.34700000000000003</v>
      </c>
      <c r="J30" s="16" t="s">
        <v>123</v>
      </c>
      <c r="K30" s="16"/>
      <c r="L30" s="16"/>
      <c r="M30" s="19">
        <v>7.36334</v>
      </c>
    </row>
    <row r="31" spans="1:13" s="47" customFormat="1" ht="31.8" customHeight="1" x14ac:dyDescent="0.3">
      <c r="A31" s="1" t="s">
        <v>20</v>
      </c>
      <c r="B31" s="1" t="s">
        <v>124</v>
      </c>
      <c r="C31" s="18">
        <v>92801</v>
      </c>
      <c r="D31" s="13" t="s">
        <v>125</v>
      </c>
      <c r="E31" s="14" t="s">
        <v>52</v>
      </c>
      <c r="F31" s="15">
        <v>10.38</v>
      </c>
      <c r="G31" s="15" t="s">
        <v>23</v>
      </c>
      <c r="H31" s="51">
        <v>1</v>
      </c>
      <c r="I31" s="15">
        <v>13.88</v>
      </c>
      <c r="J31" s="16" t="s">
        <v>114</v>
      </c>
      <c r="K31" s="16"/>
      <c r="L31" s="16"/>
      <c r="M31" s="19">
        <v>144.07440000000003</v>
      </c>
    </row>
    <row r="32" spans="1:13" s="47" customFormat="1" ht="31.8" customHeight="1" x14ac:dyDescent="0.3">
      <c r="A32" s="1" t="s">
        <v>13</v>
      </c>
      <c r="B32" s="1" t="s">
        <v>126</v>
      </c>
      <c r="C32" s="2">
        <v>104918</v>
      </c>
      <c r="D32" s="3" t="s">
        <v>127</v>
      </c>
      <c r="E32" s="4" t="s">
        <v>52</v>
      </c>
      <c r="F32" s="5">
        <v>10.945829999999999</v>
      </c>
      <c r="G32" s="6"/>
      <c r="H32" s="6"/>
      <c r="I32" s="17">
        <v>165.75</v>
      </c>
      <c r="J32" s="5" t="s">
        <v>128</v>
      </c>
      <c r="K32" s="5">
        <v>1449.1188969302618</v>
      </c>
      <c r="L32" s="5">
        <v>365.15242556973794</v>
      </c>
      <c r="M32" s="8">
        <v>1814.2713224999998</v>
      </c>
    </row>
    <row r="33" spans="1:13" s="47" customFormat="1" ht="31.8" customHeight="1" x14ac:dyDescent="0.3">
      <c r="A33" s="1" t="s">
        <v>20</v>
      </c>
      <c r="B33" s="1" t="s">
        <v>129</v>
      </c>
      <c r="C33" s="18">
        <v>39017</v>
      </c>
      <c r="D33" s="13" t="s">
        <v>116</v>
      </c>
      <c r="E33" s="14" t="s">
        <v>117</v>
      </c>
      <c r="F33" s="15">
        <v>0.11</v>
      </c>
      <c r="G33" s="15" t="s">
        <v>130</v>
      </c>
      <c r="H33" s="51">
        <v>1</v>
      </c>
      <c r="I33" s="15">
        <v>83.372249999999994</v>
      </c>
      <c r="J33" s="16" t="s">
        <v>131</v>
      </c>
      <c r="K33" s="16"/>
      <c r="L33" s="16"/>
      <c r="M33" s="19">
        <v>9.1709474999999987</v>
      </c>
    </row>
    <row r="34" spans="1:13" s="47" customFormat="1" ht="31.8" customHeight="1" x14ac:dyDescent="0.3">
      <c r="A34" s="1" t="s">
        <v>20</v>
      </c>
      <c r="B34" s="1" t="s">
        <v>132</v>
      </c>
      <c r="C34" s="18">
        <v>43132</v>
      </c>
      <c r="D34" s="13" t="s">
        <v>121</v>
      </c>
      <c r="E34" s="14" t="s">
        <v>52</v>
      </c>
      <c r="F34" s="15">
        <v>21.22</v>
      </c>
      <c r="G34" s="15" t="s">
        <v>122</v>
      </c>
      <c r="H34" s="51">
        <v>1</v>
      </c>
      <c r="I34" s="15">
        <v>4.1437499999999998</v>
      </c>
      <c r="J34" s="16" t="s">
        <v>133</v>
      </c>
      <c r="K34" s="16"/>
      <c r="L34" s="16"/>
      <c r="M34" s="19">
        <v>87.930374999999998</v>
      </c>
    </row>
    <row r="35" spans="1:13" s="47" customFormat="1" ht="31.8" customHeight="1" x14ac:dyDescent="0.3">
      <c r="A35" s="1" t="s">
        <v>20</v>
      </c>
      <c r="B35" s="1" t="s">
        <v>134</v>
      </c>
      <c r="C35" s="18">
        <v>92802</v>
      </c>
      <c r="D35" s="13" t="s">
        <v>135</v>
      </c>
      <c r="E35" s="14" t="s">
        <v>52</v>
      </c>
      <c r="F35" s="15">
        <v>10.36</v>
      </c>
      <c r="G35" s="15" t="s">
        <v>23</v>
      </c>
      <c r="H35" s="51">
        <v>1</v>
      </c>
      <c r="I35" s="15">
        <v>165.75</v>
      </c>
      <c r="J35" s="16" t="s">
        <v>128</v>
      </c>
      <c r="K35" s="16"/>
      <c r="L35" s="16"/>
      <c r="M35" s="19">
        <v>1717.1699999999998</v>
      </c>
    </row>
    <row r="36" spans="1:13" s="47" customFormat="1" ht="31.8" customHeight="1" x14ac:dyDescent="0.3">
      <c r="A36" s="1" t="s">
        <v>13</v>
      </c>
      <c r="B36" s="1" t="s">
        <v>136</v>
      </c>
      <c r="C36" s="2">
        <v>104919</v>
      </c>
      <c r="D36" s="3" t="s">
        <v>137</v>
      </c>
      <c r="E36" s="4" t="s">
        <v>52</v>
      </c>
      <c r="F36" s="5">
        <v>10.164390000000001</v>
      </c>
      <c r="G36" s="6"/>
      <c r="H36" s="6"/>
      <c r="I36" s="7">
        <v>73.650000000000006</v>
      </c>
      <c r="J36" s="5" t="s">
        <v>138</v>
      </c>
      <c r="K36" s="5">
        <v>620.99711997156294</v>
      </c>
      <c r="L36" s="5">
        <v>127.61020352843721</v>
      </c>
      <c r="M36" s="8">
        <v>748.60732350000012</v>
      </c>
    </row>
    <row r="37" spans="1:13" s="47" customFormat="1" ht="31.8" customHeight="1" x14ac:dyDescent="0.3">
      <c r="A37" s="1" t="s">
        <v>20</v>
      </c>
      <c r="B37" s="1" t="s">
        <v>139</v>
      </c>
      <c r="C37" s="20">
        <v>39017</v>
      </c>
      <c r="D37" s="13" t="s">
        <v>116</v>
      </c>
      <c r="E37" s="14" t="s">
        <v>117</v>
      </c>
      <c r="F37" s="15">
        <v>0.11</v>
      </c>
      <c r="G37" s="15" t="s">
        <v>140</v>
      </c>
      <c r="H37" s="51">
        <v>1</v>
      </c>
      <c r="I37" s="52">
        <v>29.386350000000004</v>
      </c>
      <c r="J37" s="16" t="s">
        <v>141</v>
      </c>
      <c r="K37" s="16"/>
      <c r="L37" s="16"/>
      <c r="M37" s="19">
        <v>3.2324985000000006</v>
      </c>
    </row>
    <row r="38" spans="1:13" s="47" customFormat="1" ht="31.8" customHeight="1" x14ac:dyDescent="0.3">
      <c r="A38" s="1" t="s">
        <v>20</v>
      </c>
      <c r="B38" s="1" t="s">
        <v>142</v>
      </c>
      <c r="C38" s="20">
        <v>43132</v>
      </c>
      <c r="D38" s="13" t="s">
        <v>121</v>
      </c>
      <c r="E38" s="14" t="s">
        <v>52</v>
      </c>
      <c r="F38" s="15">
        <v>21.22</v>
      </c>
      <c r="G38" s="15" t="s">
        <v>122</v>
      </c>
      <c r="H38" s="51">
        <v>1</v>
      </c>
      <c r="I38" s="52">
        <v>1.8412500000000003</v>
      </c>
      <c r="J38" s="16" t="s">
        <v>143</v>
      </c>
      <c r="K38" s="16"/>
      <c r="L38" s="16"/>
      <c r="M38" s="19">
        <v>39.071325000000002</v>
      </c>
    </row>
    <row r="39" spans="1:13" s="47" customFormat="1" ht="31.8" customHeight="1" x14ac:dyDescent="0.3">
      <c r="A39" s="1" t="s">
        <v>20</v>
      </c>
      <c r="B39" s="1" t="s">
        <v>144</v>
      </c>
      <c r="C39" s="20">
        <v>92803</v>
      </c>
      <c r="D39" s="13" t="s">
        <v>145</v>
      </c>
      <c r="E39" s="14" t="s">
        <v>52</v>
      </c>
      <c r="F39" s="15">
        <v>9.59</v>
      </c>
      <c r="G39" s="15" t="s">
        <v>23</v>
      </c>
      <c r="H39" s="51">
        <v>1</v>
      </c>
      <c r="I39" s="52">
        <v>73.650000000000006</v>
      </c>
      <c r="J39" s="16" t="s">
        <v>138</v>
      </c>
      <c r="K39" s="16"/>
      <c r="L39" s="16"/>
      <c r="M39" s="19">
        <v>706.3035000000001</v>
      </c>
    </row>
    <row r="40" spans="1:13" s="47" customFormat="1" ht="31.8" customHeight="1" x14ac:dyDescent="0.3">
      <c r="A40" s="1" t="s">
        <v>13</v>
      </c>
      <c r="B40" s="1" t="s">
        <v>146</v>
      </c>
      <c r="C40" s="2">
        <v>104920</v>
      </c>
      <c r="D40" s="3" t="s">
        <v>147</v>
      </c>
      <c r="E40" s="4" t="s">
        <v>52</v>
      </c>
      <c r="F40" s="5">
        <v>8.7853700000000021</v>
      </c>
      <c r="G40" s="6"/>
      <c r="H40" s="6"/>
      <c r="I40" s="17">
        <v>24</v>
      </c>
      <c r="J40" s="5" t="s">
        <v>148</v>
      </c>
      <c r="K40" s="5">
        <v>178.24539591053451</v>
      </c>
      <c r="L40" s="5">
        <v>32.603484089465532</v>
      </c>
      <c r="M40" s="8">
        <v>210.84888000000004</v>
      </c>
    </row>
    <row r="41" spans="1:13" s="47" customFormat="1" ht="31.8" customHeight="1" x14ac:dyDescent="0.3">
      <c r="A41" s="1" t="s">
        <v>20</v>
      </c>
      <c r="B41" s="1" t="s">
        <v>149</v>
      </c>
      <c r="C41" s="18">
        <v>39017</v>
      </c>
      <c r="D41" s="13" t="s">
        <v>116</v>
      </c>
      <c r="E41" s="14" t="s">
        <v>117</v>
      </c>
      <c r="F41" s="15">
        <v>0.11</v>
      </c>
      <c r="G41" s="15" t="s">
        <v>150</v>
      </c>
      <c r="H41" s="51">
        <v>1</v>
      </c>
      <c r="I41" s="15">
        <v>7.6080000000000005</v>
      </c>
      <c r="J41" s="16" t="s">
        <v>151</v>
      </c>
      <c r="K41" s="16"/>
      <c r="L41" s="16"/>
      <c r="M41" s="19">
        <v>0.83688000000000007</v>
      </c>
    </row>
    <row r="42" spans="1:13" s="47" customFormat="1" ht="31.8" customHeight="1" x14ac:dyDescent="0.3">
      <c r="A42" s="1" t="s">
        <v>20</v>
      </c>
      <c r="B42" s="1" t="s">
        <v>152</v>
      </c>
      <c r="C42" s="18">
        <v>43132</v>
      </c>
      <c r="D42" s="13" t="s">
        <v>121</v>
      </c>
      <c r="E42" s="14" t="s">
        <v>52</v>
      </c>
      <c r="F42" s="15">
        <v>21.22</v>
      </c>
      <c r="G42" s="15" t="s">
        <v>122</v>
      </c>
      <c r="H42" s="51">
        <v>1</v>
      </c>
      <c r="I42" s="15">
        <v>0.60000000000000009</v>
      </c>
      <c r="J42" s="16" t="s">
        <v>153</v>
      </c>
      <c r="K42" s="16"/>
      <c r="L42" s="16"/>
      <c r="M42" s="19">
        <v>12.732000000000001</v>
      </c>
    </row>
    <row r="43" spans="1:13" s="47" customFormat="1" ht="31.8" customHeight="1" x14ac:dyDescent="0.3">
      <c r="A43" s="1" t="s">
        <v>20</v>
      </c>
      <c r="B43" s="1" t="s">
        <v>154</v>
      </c>
      <c r="C43" s="18">
        <v>92804</v>
      </c>
      <c r="D43" s="13" t="s">
        <v>155</v>
      </c>
      <c r="E43" s="14" t="s">
        <v>52</v>
      </c>
      <c r="F43" s="15">
        <v>8.2200000000000006</v>
      </c>
      <c r="G43" s="15" t="s">
        <v>23</v>
      </c>
      <c r="H43" s="51">
        <v>1</v>
      </c>
      <c r="I43" s="15">
        <v>24</v>
      </c>
      <c r="J43" s="16" t="s">
        <v>148</v>
      </c>
      <c r="K43" s="16"/>
      <c r="L43" s="16"/>
      <c r="M43" s="19">
        <v>197.28000000000003</v>
      </c>
    </row>
    <row r="44" spans="1:13" s="47" customFormat="1" ht="31.8" customHeight="1" x14ac:dyDescent="0.3">
      <c r="A44" s="1" t="s">
        <v>13</v>
      </c>
      <c r="B44" s="1" t="s">
        <v>156</v>
      </c>
      <c r="C44" s="2">
        <v>104921</v>
      </c>
      <c r="D44" s="3" t="s">
        <v>157</v>
      </c>
      <c r="E44" s="4" t="s">
        <v>52</v>
      </c>
      <c r="F44" s="5">
        <v>8.7174500000000013</v>
      </c>
      <c r="G44" s="6"/>
      <c r="H44" s="6"/>
      <c r="I44" s="17">
        <v>21.68</v>
      </c>
      <c r="J44" s="5" t="s">
        <v>158</v>
      </c>
      <c r="K44" s="5">
        <v>166.08591410069582</v>
      </c>
      <c r="L44" s="5">
        <v>22.908401899304238</v>
      </c>
      <c r="M44" s="8">
        <v>188.99431600000003</v>
      </c>
    </row>
    <row r="45" spans="1:13" s="47" customFormat="1" ht="31.8" customHeight="1" x14ac:dyDescent="0.3">
      <c r="A45" s="1" t="s">
        <v>20</v>
      </c>
      <c r="B45" s="1" t="s">
        <v>159</v>
      </c>
      <c r="C45" s="18">
        <v>39017</v>
      </c>
      <c r="D45" s="13" t="s">
        <v>116</v>
      </c>
      <c r="E45" s="14" t="s">
        <v>117</v>
      </c>
      <c r="F45" s="15">
        <v>0.11</v>
      </c>
      <c r="G45" s="15" t="s">
        <v>160</v>
      </c>
      <c r="H45" s="51">
        <v>1</v>
      </c>
      <c r="I45" s="15">
        <v>5.3115999999999994</v>
      </c>
      <c r="J45" s="16" t="s">
        <v>161</v>
      </c>
      <c r="K45" s="16"/>
      <c r="L45" s="16"/>
      <c r="M45" s="19">
        <v>0.58427599999999991</v>
      </c>
    </row>
    <row r="46" spans="1:13" s="47" customFormat="1" ht="31.8" customHeight="1" x14ac:dyDescent="0.3">
      <c r="A46" s="1" t="s">
        <v>20</v>
      </c>
      <c r="B46" s="1" t="s">
        <v>162</v>
      </c>
      <c r="C46" s="18">
        <v>43132</v>
      </c>
      <c r="D46" s="13" t="s">
        <v>121</v>
      </c>
      <c r="E46" s="14" t="s">
        <v>52</v>
      </c>
      <c r="F46" s="15">
        <v>21.22</v>
      </c>
      <c r="G46" s="15" t="s">
        <v>122</v>
      </c>
      <c r="H46" s="51">
        <v>1</v>
      </c>
      <c r="I46" s="15">
        <v>0.54200000000000004</v>
      </c>
      <c r="J46" s="16" t="s">
        <v>163</v>
      </c>
      <c r="K46" s="16"/>
      <c r="L46" s="16"/>
      <c r="M46" s="19">
        <v>11.501240000000001</v>
      </c>
    </row>
    <row r="47" spans="1:13" s="47" customFormat="1" ht="31.8" customHeight="1" x14ac:dyDescent="0.3">
      <c r="A47" s="1" t="s">
        <v>20</v>
      </c>
      <c r="B47" s="1" t="s">
        <v>164</v>
      </c>
      <c r="C47" s="18">
        <v>92805</v>
      </c>
      <c r="D47" s="13" t="s">
        <v>165</v>
      </c>
      <c r="E47" s="14" t="s">
        <v>52</v>
      </c>
      <c r="F47" s="15">
        <v>8.16</v>
      </c>
      <c r="G47" s="15" t="s">
        <v>23</v>
      </c>
      <c r="H47" s="51">
        <v>1</v>
      </c>
      <c r="I47" s="15">
        <v>21.68</v>
      </c>
      <c r="J47" s="16" t="s">
        <v>158</v>
      </c>
      <c r="K47" s="16"/>
      <c r="L47" s="16"/>
      <c r="M47" s="19">
        <v>176.90880000000001</v>
      </c>
    </row>
    <row r="48" spans="1:13" s="47" customFormat="1" ht="31.8" customHeight="1" x14ac:dyDescent="0.3">
      <c r="A48" s="1" t="s">
        <v>13</v>
      </c>
      <c r="B48" s="1" t="s">
        <v>166</v>
      </c>
      <c r="C48" s="2">
        <v>104922</v>
      </c>
      <c r="D48" s="3" t="s">
        <v>167</v>
      </c>
      <c r="E48" s="4" t="s">
        <v>52</v>
      </c>
      <c r="F48" s="5">
        <v>10.171949999999999</v>
      </c>
      <c r="G48" s="6"/>
      <c r="H48" s="6"/>
      <c r="I48" s="17">
        <v>28.5</v>
      </c>
      <c r="J48" s="5" t="s">
        <v>168</v>
      </c>
      <c r="K48" s="5">
        <v>265.19024489437663</v>
      </c>
      <c r="L48" s="5">
        <v>24.710330105623346</v>
      </c>
      <c r="M48" s="8">
        <v>289.90057499999995</v>
      </c>
    </row>
    <row r="49" spans="1:13" s="47" customFormat="1" ht="31.8" customHeight="1" x14ac:dyDescent="0.3">
      <c r="A49" s="1" t="s">
        <v>20</v>
      </c>
      <c r="B49" s="1" t="s">
        <v>169</v>
      </c>
      <c r="C49" s="18">
        <v>39017</v>
      </c>
      <c r="D49" s="13" t="s">
        <v>116</v>
      </c>
      <c r="E49" s="14" t="s">
        <v>117</v>
      </c>
      <c r="F49" s="15">
        <v>0.11</v>
      </c>
      <c r="G49" s="15" t="s">
        <v>170</v>
      </c>
      <c r="H49" s="51">
        <v>1</v>
      </c>
      <c r="I49" s="15">
        <v>5.5575000000000001</v>
      </c>
      <c r="J49" s="16" t="s">
        <v>171</v>
      </c>
      <c r="K49" s="16"/>
      <c r="L49" s="16"/>
      <c r="M49" s="19">
        <v>0.61132500000000001</v>
      </c>
    </row>
    <row r="50" spans="1:13" s="47" customFormat="1" ht="31.8" customHeight="1" x14ac:dyDescent="0.3">
      <c r="A50" s="1" t="s">
        <v>20</v>
      </c>
      <c r="B50" s="1" t="s">
        <v>172</v>
      </c>
      <c r="C50" s="18">
        <v>43132</v>
      </c>
      <c r="D50" s="13" t="s">
        <v>121</v>
      </c>
      <c r="E50" s="14" t="s">
        <v>52</v>
      </c>
      <c r="F50" s="15">
        <v>21.22</v>
      </c>
      <c r="G50" s="15" t="s">
        <v>122</v>
      </c>
      <c r="H50" s="51">
        <v>1</v>
      </c>
      <c r="I50" s="15">
        <v>0.71250000000000002</v>
      </c>
      <c r="J50" s="16" t="s">
        <v>173</v>
      </c>
      <c r="K50" s="16"/>
      <c r="L50" s="16"/>
      <c r="M50" s="19">
        <v>15.119249999999999</v>
      </c>
    </row>
    <row r="51" spans="1:13" s="47" customFormat="1" ht="31.8" customHeight="1" x14ac:dyDescent="0.3">
      <c r="A51" s="1" t="s">
        <v>20</v>
      </c>
      <c r="B51" s="1" t="s">
        <v>174</v>
      </c>
      <c r="C51" s="18">
        <v>92806</v>
      </c>
      <c r="D51" s="13" t="s">
        <v>175</v>
      </c>
      <c r="E51" s="14" t="s">
        <v>52</v>
      </c>
      <c r="F51" s="15">
        <v>9.6199999999999992</v>
      </c>
      <c r="G51" s="15" t="s">
        <v>23</v>
      </c>
      <c r="H51" s="51">
        <v>1</v>
      </c>
      <c r="I51" s="15">
        <v>28.5</v>
      </c>
      <c r="J51" s="16" t="s">
        <v>168</v>
      </c>
      <c r="K51" s="16"/>
      <c r="L51" s="16"/>
      <c r="M51" s="19">
        <v>274.16999999999996</v>
      </c>
    </row>
    <row r="52" spans="1:13" s="47" customFormat="1" ht="31.8" customHeight="1" x14ac:dyDescent="0.3">
      <c r="A52" s="1" t="s">
        <v>13</v>
      </c>
      <c r="B52" s="1" t="s">
        <v>176</v>
      </c>
      <c r="C52" s="2">
        <v>96558</v>
      </c>
      <c r="D52" s="3" t="s">
        <v>177</v>
      </c>
      <c r="E52" s="4" t="s">
        <v>75</v>
      </c>
      <c r="F52" s="5">
        <v>788.69959000000017</v>
      </c>
      <c r="G52" s="6"/>
      <c r="H52" s="6"/>
      <c r="I52" s="7">
        <v>6</v>
      </c>
      <c r="J52" s="5" t="s">
        <v>178</v>
      </c>
      <c r="K52" s="5">
        <v>4592.2561283549712</v>
      </c>
      <c r="L52" s="5">
        <v>139.94141164502986</v>
      </c>
      <c r="M52" s="8">
        <v>4732.197540000001</v>
      </c>
    </row>
    <row r="53" spans="1:13" s="47" customFormat="1" ht="31.8" customHeight="1" x14ac:dyDescent="0.3">
      <c r="A53" s="1" t="s">
        <v>20</v>
      </c>
      <c r="B53" s="1" t="s">
        <v>179</v>
      </c>
      <c r="C53" s="20">
        <v>1525</v>
      </c>
      <c r="D53" s="13" t="s">
        <v>180</v>
      </c>
      <c r="E53" s="14" t="s">
        <v>75</v>
      </c>
      <c r="F53" s="15">
        <v>625.73</v>
      </c>
      <c r="G53" s="15" t="s">
        <v>181</v>
      </c>
      <c r="H53" s="51">
        <v>1</v>
      </c>
      <c r="I53" s="52">
        <v>7.5600000000000005</v>
      </c>
      <c r="J53" s="16" t="s">
        <v>182</v>
      </c>
      <c r="K53" s="16"/>
      <c r="L53" s="16"/>
      <c r="M53" s="19">
        <v>4730.5188000000007</v>
      </c>
    </row>
    <row r="54" spans="1:13" s="47" customFormat="1" ht="31.8" customHeight="1" x14ac:dyDescent="0.3">
      <c r="A54" s="1" t="s">
        <v>20</v>
      </c>
      <c r="B54" s="1" t="s">
        <v>183</v>
      </c>
      <c r="C54" s="20">
        <v>90586</v>
      </c>
      <c r="D54" s="13" t="s">
        <v>184</v>
      </c>
      <c r="E54" s="14" t="s">
        <v>35</v>
      </c>
      <c r="F54" s="15">
        <v>1.3</v>
      </c>
      <c r="G54" s="15" t="s">
        <v>185</v>
      </c>
      <c r="H54" s="51">
        <v>1</v>
      </c>
      <c r="I54" s="52">
        <v>0.96599999999999997</v>
      </c>
      <c r="J54" s="16" t="s">
        <v>186</v>
      </c>
      <c r="K54" s="16"/>
      <c r="L54" s="16"/>
      <c r="M54" s="19">
        <v>1.2558</v>
      </c>
    </row>
    <row r="55" spans="1:13" s="47" customFormat="1" ht="31.8" customHeight="1" x14ac:dyDescent="0.3">
      <c r="A55" s="1" t="s">
        <v>20</v>
      </c>
      <c r="B55" s="1" t="s">
        <v>187</v>
      </c>
      <c r="C55" s="20">
        <v>90587</v>
      </c>
      <c r="D55" s="13" t="s">
        <v>188</v>
      </c>
      <c r="E55" s="14" t="s">
        <v>70</v>
      </c>
      <c r="F55" s="15">
        <v>0.53</v>
      </c>
      <c r="G55" s="15" t="s">
        <v>189</v>
      </c>
      <c r="H55" s="51">
        <v>1</v>
      </c>
      <c r="I55" s="52">
        <v>0.79800000000000004</v>
      </c>
      <c r="J55" s="16" t="s">
        <v>190</v>
      </c>
      <c r="K55" s="16"/>
      <c r="L55" s="16"/>
      <c r="M55" s="19">
        <v>0.42294000000000004</v>
      </c>
    </row>
    <row r="56" spans="1:13" s="47" customFormat="1" ht="31.8" customHeight="1" x14ac:dyDescent="0.3">
      <c r="A56" s="1" t="s">
        <v>13</v>
      </c>
      <c r="B56" s="1" t="s">
        <v>191</v>
      </c>
      <c r="C56" s="2">
        <v>96521</v>
      </c>
      <c r="D56" s="3" t="s">
        <v>192</v>
      </c>
      <c r="E56" s="4" t="s">
        <v>75</v>
      </c>
      <c r="F56" s="5">
        <v>34.720320000000008</v>
      </c>
      <c r="G56" s="6"/>
      <c r="H56" s="6"/>
      <c r="I56" s="17">
        <v>6</v>
      </c>
      <c r="J56" s="5" t="s">
        <v>193</v>
      </c>
      <c r="K56" s="5">
        <v>144.1359698890752</v>
      </c>
      <c r="L56" s="5">
        <v>64.185950110924807</v>
      </c>
      <c r="M56" s="8">
        <v>208.32192000000003</v>
      </c>
    </row>
    <row r="57" spans="1:13" s="47" customFormat="1" ht="31.8" customHeight="1" x14ac:dyDescent="0.3">
      <c r="A57" s="1" t="s">
        <v>20</v>
      </c>
      <c r="B57" s="1" t="s">
        <v>194</v>
      </c>
      <c r="C57" s="20">
        <v>5678</v>
      </c>
      <c r="D57" s="13" t="s">
        <v>195</v>
      </c>
      <c r="E57" s="14" t="s">
        <v>35</v>
      </c>
      <c r="F57" s="15">
        <v>148.34</v>
      </c>
      <c r="G57" s="15" t="s">
        <v>196</v>
      </c>
      <c r="H57" s="51">
        <v>1</v>
      </c>
      <c r="I57" s="15">
        <v>1.1520000000000001</v>
      </c>
      <c r="J57" s="16" t="s">
        <v>197</v>
      </c>
      <c r="K57" s="16"/>
      <c r="L57" s="16"/>
      <c r="M57" s="19">
        <v>170.88768000000002</v>
      </c>
    </row>
    <row r="58" spans="1:13" s="47" customFormat="1" ht="31.8" customHeight="1" x14ac:dyDescent="0.3">
      <c r="A58" s="1" t="s">
        <v>20</v>
      </c>
      <c r="B58" s="1" t="s">
        <v>198</v>
      </c>
      <c r="C58" s="20">
        <v>5679</v>
      </c>
      <c r="D58" s="13" t="s">
        <v>199</v>
      </c>
      <c r="E58" s="14" t="s">
        <v>70</v>
      </c>
      <c r="F58" s="15">
        <v>64.989999999999995</v>
      </c>
      <c r="G58" s="15" t="s">
        <v>200</v>
      </c>
      <c r="H58" s="51">
        <v>1</v>
      </c>
      <c r="I58" s="15">
        <v>0.57600000000000007</v>
      </c>
      <c r="J58" s="16" t="s">
        <v>201</v>
      </c>
      <c r="K58" s="16"/>
      <c r="L58" s="16"/>
      <c r="M58" s="19">
        <v>37.434240000000003</v>
      </c>
    </row>
    <row r="59" spans="1:13" s="47" customFormat="1" ht="31.8" customHeight="1" x14ac:dyDescent="0.3">
      <c r="A59" s="1" t="s">
        <v>14</v>
      </c>
      <c r="B59" s="1">
        <v>3</v>
      </c>
      <c r="C59" s="21"/>
      <c r="D59" s="10" t="s">
        <v>202</v>
      </c>
      <c r="E59" s="11"/>
      <c r="F59" s="12"/>
      <c r="G59" s="12"/>
      <c r="H59" s="12"/>
      <c r="I59" s="12"/>
      <c r="J59" s="12"/>
      <c r="K59" s="12"/>
      <c r="L59" s="12"/>
      <c r="M59" s="50">
        <v>88920.974306699994</v>
      </c>
    </row>
    <row r="60" spans="1:13" s="47" customFormat="1" ht="31.8" customHeight="1" x14ac:dyDescent="0.3">
      <c r="A60" s="1" t="s">
        <v>13</v>
      </c>
      <c r="B60" s="1" t="s">
        <v>203</v>
      </c>
      <c r="C60" s="2"/>
      <c r="D60" s="3" t="s">
        <v>204</v>
      </c>
      <c r="E60" s="4" t="s">
        <v>52</v>
      </c>
      <c r="F60" s="5">
        <v>8.7138200000000001</v>
      </c>
      <c r="G60" s="6"/>
      <c r="H60" s="6"/>
      <c r="I60" s="7">
        <v>396.22500000000002</v>
      </c>
      <c r="J60" s="5" t="s">
        <v>205</v>
      </c>
      <c r="K60" s="5">
        <v>3283.3866005728087</v>
      </c>
      <c r="L60" s="5">
        <v>169.24672892719153</v>
      </c>
      <c r="M60" s="8">
        <v>3452.6333295000004</v>
      </c>
    </row>
    <row r="61" spans="1:13" s="47" customFormat="1" ht="31.8" customHeight="1" x14ac:dyDescent="0.3">
      <c r="A61" s="1" t="s">
        <v>20</v>
      </c>
      <c r="B61" s="1" t="s">
        <v>206</v>
      </c>
      <c r="C61" s="20">
        <v>39017</v>
      </c>
      <c r="D61" s="13" t="s">
        <v>116</v>
      </c>
      <c r="E61" s="14" t="s">
        <v>117</v>
      </c>
      <c r="F61" s="15">
        <v>0.11</v>
      </c>
      <c r="G61" s="15" t="s">
        <v>207</v>
      </c>
      <c r="H61" s="51">
        <v>1</v>
      </c>
      <c r="I61" s="52">
        <v>83.999700000000004</v>
      </c>
      <c r="J61" s="16" t="s">
        <v>208</v>
      </c>
      <c r="K61" s="16"/>
      <c r="L61" s="16"/>
      <c r="M61" s="19">
        <v>9.239967</v>
      </c>
    </row>
    <row r="62" spans="1:13" s="47" customFormat="1" ht="31.8" customHeight="1" x14ac:dyDescent="0.3">
      <c r="A62" s="1" t="s">
        <v>20</v>
      </c>
      <c r="B62" s="1" t="s">
        <v>209</v>
      </c>
      <c r="C62" s="20">
        <v>43132</v>
      </c>
      <c r="D62" s="13" t="s">
        <v>121</v>
      </c>
      <c r="E62" s="14" t="s">
        <v>52</v>
      </c>
      <c r="F62" s="15">
        <v>21.22</v>
      </c>
      <c r="G62" s="15" t="s">
        <v>122</v>
      </c>
      <c r="H62" s="51">
        <v>1</v>
      </c>
      <c r="I62" s="52">
        <v>9.9056250000000006</v>
      </c>
      <c r="J62" s="16" t="s">
        <v>210</v>
      </c>
      <c r="K62" s="16"/>
      <c r="L62" s="16"/>
      <c r="M62" s="19">
        <v>210.1973625</v>
      </c>
    </row>
    <row r="63" spans="1:13" s="47" customFormat="1" ht="31.8" customHeight="1" x14ac:dyDescent="0.3">
      <c r="A63" s="1" t="s">
        <v>20</v>
      </c>
      <c r="B63" s="1" t="s">
        <v>211</v>
      </c>
      <c r="C63" s="20">
        <v>92805</v>
      </c>
      <c r="D63" s="13" t="s">
        <v>165</v>
      </c>
      <c r="E63" s="14" t="s">
        <v>52</v>
      </c>
      <c r="F63" s="15">
        <v>8.16</v>
      </c>
      <c r="G63" s="15" t="s">
        <v>23</v>
      </c>
      <c r="H63" s="51">
        <v>1</v>
      </c>
      <c r="I63" s="52">
        <v>396.22500000000002</v>
      </c>
      <c r="J63" s="16" t="s">
        <v>205</v>
      </c>
      <c r="K63" s="16"/>
      <c r="L63" s="16"/>
      <c r="M63" s="19">
        <v>3233.1960000000004</v>
      </c>
    </row>
    <row r="64" spans="1:13" s="47" customFormat="1" ht="31.8" customHeight="1" x14ac:dyDescent="0.3">
      <c r="A64" s="1" t="s">
        <v>13</v>
      </c>
      <c r="B64" s="1" t="s">
        <v>212</v>
      </c>
      <c r="C64" s="2">
        <v>92763</v>
      </c>
      <c r="D64" s="3" t="s">
        <v>213</v>
      </c>
      <c r="E64" s="4" t="s">
        <v>52</v>
      </c>
      <c r="F64" s="5">
        <v>8.7908700000000017</v>
      </c>
      <c r="G64" s="6"/>
      <c r="H64" s="6"/>
      <c r="I64" s="17">
        <v>312.83</v>
      </c>
      <c r="J64" s="5" t="s">
        <v>214</v>
      </c>
      <c r="K64" s="5">
        <v>2569.046837190589</v>
      </c>
      <c r="L64" s="5">
        <v>181.00102490941129</v>
      </c>
      <c r="M64" s="8">
        <v>2750.0478621000002</v>
      </c>
    </row>
    <row r="65" spans="1:13" s="47" customFormat="1" ht="31.8" customHeight="1" x14ac:dyDescent="0.3">
      <c r="A65" s="1" t="s">
        <v>20</v>
      </c>
      <c r="B65" s="1" t="s">
        <v>215</v>
      </c>
      <c r="C65" s="18">
        <v>39017</v>
      </c>
      <c r="D65" s="13" t="s">
        <v>116</v>
      </c>
      <c r="E65" s="14" t="s">
        <v>117</v>
      </c>
      <c r="F65" s="15">
        <v>0.11</v>
      </c>
      <c r="G65" s="15" t="s">
        <v>216</v>
      </c>
      <c r="H65" s="51">
        <v>1</v>
      </c>
      <c r="I65" s="15">
        <v>114.80860999999999</v>
      </c>
      <c r="J65" s="16" t="s">
        <v>217</v>
      </c>
      <c r="K65" s="16"/>
      <c r="L65" s="16"/>
      <c r="M65" s="19">
        <v>12.6289471</v>
      </c>
    </row>
    <row r="66" spans="1:13" s="47" customFormat="1" ht="31.8" customHeight="1" x14ac:dyDescent="0.3">
      <c r="A66" s="1" t="s">
        <v>20</v>
      </c>
      <c r="B66" s="1" t="s">
        <v>218</v>
      </c>
      <c r="C66" s="18">
        <v>43132</v>
      </c>
      <c r="D66" s="13" t="s">
        <v>121</v>
      </c>
      <c r="E66" s="14" t="s">
        <v>52</v>
      </c>
      <c r="F66" s="15">
        <v>21.22</v>
      </c>
      <c r="G66" s="15" t="s">
        <v>122</v>
      </c>
      <c r="H66" s="51">
        <v>1</v>
      </c>
      <c r="I66" s="15">
        <v>7.8207500000000003</v>
      </c>
      <c r="J66" s="16" t="s">
        <v>219</v>
      </c>
      <c r="K66" s="16"/>
      <c r="L66" s="16"/>
      <c r="M66" s="19">
        <v>165.95631499999999</v>
      </c>
    </row>
    <row r="67" spans="1:13" s="47" customFormat="1" ht="31.8" customHeight="1" x14ac:dyDescent="0.3">
      <c r="A67" s="1" t="s">
        <v>20</v>
      </c>
      <c r="B67" s="1" t="s">
        <v>220</v>
      </c>
      <c r="C67" s="18">
        <v>92804</v>
      </c>
      <c r="D67" s="13" t="s">
        <v>155</v>
      </c>
      <c r="E67" s="14" t="s">
        <v>52</v>
      </c>
      <c r="F67" s="15">
        <v>8.2200000000000006</v>
      </c>
      <c r="G67" s="15" t="s">
        <v>23</v>
      </c>
      <c r="H67" s="51">
        <v>1</v>
      </c>
      <c r="I67" s="15">
        <v>312.83</v>
      </c>
      <c r="J67" s="16" t="s">
        <v>214</v>
      </c>
      <c r="K67" s="16"/>
      <c r="L67" s="16"/>
      <c r="M67" s="19">
        <v>2571.4626000000003</v>
      </c>
    </row>
    <row r="68" spans="1:13" s="47" customFormat="1" ht="31.8" customHeight="1" x14ac:dyDescent="0.3">
      <c r="A68" s="1" t="s">
        <v>13</v>
      </c>
      <c r="B68" s="1" t="s">
        <v>221</v>
      </c>
      <c r="C68" s="2">
        <v>92762</v>
      </c>
      <c r="D68" s="3" t="s">
        <v>222</v>
      </c>
      <c r="E68" s="4" t="s">
        <v>52</v>
      </c>
      <c r="F68" s="5">
        <v>10.18023</v>
      </c>
      <c r="G68" s="6"/>
      <c r="H68" s="6"/>
      <c r="I68" s="17">
        <v>375</v>
      </c>
      <c r="J68" s="5" t="s">
        <v>223</v>
      </c>
      <c r="K68" s="5">
        <v>3475.508631960442</v>
      </c>
      <c r="L68" s="5">
        <v>342.07761803955748</v>
      </c>
      <c r="M68" s="8">
        <v>3817.5862499999998</v>
      </c>
    </row>
    <row r="69" spans="1:13" s="47" customFormat="1" ht="31.8" customHeight="1" x14ac:dyDescent="0.3">
      <c r="A69" s="1" t="s">
        <v>20</v>
      </c>
      <c r="B69" s="1" t="s">
        <v>224</v>
      </c>
      <c r="C69" s="18">
        <v>39017</v>
      </c>
      <c r="D69" s="13" t="s">
        <v>116</v>
      </c>
      <c r="E69" s="14" t="s">
        <v>117</v>
      </c>
      <c r="F69" s="15">
        <v>0.11</v>
      </c>
      <c r="G69" s="15" t="s">
        <v>225</v>
      </c>
      <c r="H69" s="51">
        <v>1</v>
      </c>
      <c r="I69" s="15">
        <v>203.62500000000003</v>
      </c>
      <c r="J69" s="16" t="s">
        <v>226</v>
      </c>
      <c r="K69" s="16"/>
      <c r="L69" s="16"/>
      <c r="M69" s="19">
        <v>22.398750000000003</v>
      </c>
    </row>
    <row r="70" spans="1:13" s="47" customFormat="1" ht="31.8" customHeight="1" x14ac:dyDescent="0.3">
      <c r="A70" s="1" t="s">
        <v>20</v>
      </c>
      <c r="B70" s="1" t="s">
        <v>227</v>
      </c>
      <c r="C70" s="18">
        <v>43132</v>
      </c>
      <c r="D70" s="13" t="s">
        <v>121</v>
      </c>
      <c r="E70" s="14" t="s">
        <v>52</v>
      </c>
      <c r="F70" s="15">
        <v>21.22</v>
      </c>
      <c r="G70" s="15" t="s">
        <v>122</v>
      </c>
      <c r="H70" s="51">
        <v>1</v>
      </c>
      <c r="I70" s="15">
        <v>9.375</v>
      </c>
      <c r="J70" s="16" t="s">
        <v>228</v>
      </c>
      <c r="K70" s="16"/>
      <c r="L70" s="16"/>
      <c r="M70" s="19">
        <v>198.9375</v>
      </c>
    </row>
    <row r="71" spans="1:13" s="47" customFormat="1" ht="31.8" customHeight="1" x14ac:dyDescent="0.3">
      <c r="A71" s="1" t="s">
        <v>20</v>
      </c>
      <c r="B71" s="1" t="s">
        <v>229</v>
      </c>
      <c r="C71" s="18">
        <v>92803</v>
      </c>
      <c r="D71" s="13" t="s">
        <v>145</v>
      </c>
      <c r="E71" s="14" t="s">
        <v>52</v>
      </c>
      <c r="F71" s="15">
        <v>9.59</v>
      </c>
      <c r="G71" s="15" t="s">
        <v>23</v>
      </c>
      <c r="H71" s="51">
        <v>1</v>
      </c>
      <c r="I71" s="15">
        <v>375</v>
      </c>
      <c r="J71" s="16" t="s">
        <v>223</v>
      </c>
      <c r="K71" s="16"/>
      <c r="L71" s="16"/>
      <c r="M71" s="19">
        <v>3596.25</v>
      </c>
    </row>
    <row r="72" spans="1:13" s="47" customFormat="1" ht="31.8" customHeight="1" x14ac:dyDescent="0.3">
      <c r="A72" s="1" t="s">
        <v>13</v>
      </c>
      <c r="B72" s="1" t="s">
        <v>230</v>
      </c>
      <c r="C72" s="2">
        <v>92761</v>
      </c>
      <c r="D72" s="3" t="s">
        <v>231</v>
      </c>
      <c r="E72" s="4" t="s">
        <v>52</v>
      </c>
      <c r="F72" s="5">
        <v>10.97223</v>
      </c>
      <c r="G72" s="6"/>
      <c r="H72" s="6"/>
      <c r="I72" s="17">
        <v>149.25</v>
      </c>
      <c r="J72" s="5" t="s">
        <v>232</v>
      </c>
      <c r="K72" s="5">
        <v>1436.5189596894281</v>
      </c>
      <c r="L72" s="5">
        <v>201.08636781057186</v>
      </c>
      <c r="M72" s="8">
        <v>1637.6053274999999</v>
      </c>
    </row>
    <row r="73" spans="1:13" s="47" customFormat="1" ht="31.8" customHeight="1" x14ac:dyDescent="0.3">
      <c r="A73" s="1" t="s">
        <v>20</v>
      </c>
      <c r="B73" s="1" t="s">
        <v>233</v>
      </c>
      <c r="C73" s="18">
        <v>39017</v>
      </c>
      <c r="D73" s="13" t="s">
        <v>116</v>
      </c>
      <c r="E73" s="14" t="s">
        <v>117</v>
      </c>
      <c r="F73" s="15">
        <v>0.11</v>
      </c>
      <c r="G73" s="15" t="s">
        <v>234</v>
      </c>
      <c r="H73" s="51">
        <v>1</v>
      </c>
      <c r="I73" s="15">
        <v>110.89274999999999</v>
      </c>
      <c r="J73" s="16" t="s">
        <v>235</v>
      </c>
      <c r="K73" s="16"/>
      <c r="L73" s="16"/>
      <c r="M73" s="19">
        <v>12.198202499999999</v>
      </c>
    </row>
    <row r="74" spans="1:13" s="47" customFormat="1" ht="31.8" customHeight="1" x14ac:dyDescent="0.3">
      <c r="A74" s="1" t="s">
        <v>20</v>
      </c>
      <c r="B74" s="1" t="s">
        <v>236</v>
      </c>
      <c r="C74" s="18">
        <v>43132</v>
      </c>
      <c r="D74" s="13" t="s">
        <v>121</v>
      </c>
      <c r="E74" s="14" t="s">
        <v>52</v>
      </c>
      <c r="F74" s="15">
        <v>21.22</v>
      </c>
      <c r="G74" s="15" t="s">
        <v>122</v>
      </c>
      <c r="H74" s="51">
        <v>1</v>
      </c>
      <c r="I74" s="15">
        <v>3.7312500000000002</v>
      </c>
      <c r="J74" s="16" t="s">
        <v>237</v>
      </c>
      <c r="K74" s="16"/>
      <c r="L74" s="16"/>
      <c r="M74" s="19">
        <v>79.177125000000004</v>
      </c>
    </row>
    <row r="75" spans="1:13" s="47" customFormat="1" ht="31.8" customHeight="1" x14ac:dyDescent="0.3">
      <c r="A75" s="1" t="s">
        <v>20</v>
      </c>
      <c r="B75" s="1" t="s">
        <v>238</v>
      </c>
      <c r="C75" s="18">
        <v>92802</v>
      </c>
      <c r="D75" s="13" t="s">
        <v>135</v>
      </c>
      <c r="E75" s="14" t="s">
        <v>52</v>
      </c>
      <c r="F75" s="15">
        <v>10.36</v>
      </c>
      <c r="G75" s="15" t="s">
        <v>23</v>
      </c>
      <c r="H75" s="51">
        <v>1</v>
      </c>
      <c r="I75" s="15">
        <v>149.25</v>
      </c>
      <c r="J75" s="16" t="s">
        <v>232</v>
      </c>
      <c r="K75" s="16"/>
      <c r="L75" s="16"/>
      <c r="M75" s="19">
        <v>1546.23</v>
      </c>
    </row>
    <row r="76" spans="1:13" s="47" customFormat="1" ht="31.8" customHeight="1" x14ac:dyDescent="0.3">
      <c r="A76" s="1" t="s">
        <v>13</v>
      </c>
      <c r="B76" s="1" t="s">
        <v>239</v>
      </c>
      <c r="C76" s="2">
        <v>92760</v>
      </c>
      <c r="D76" s="3" t="s">
        <v>240</v>
      </c>
      <c r="E76" s="4" t="s">
        <v>52</v>
      </c>
      <c r="F76" s="5">
        <v>11.017200000000001</v>
      </c>
      <c r="G76" s="6"/>
      <c r="H76" s="6"/>
      <c r="I76" s="17">
        <v>4.7249999999999996</v>
      </c>
      <c r="J76" s="5" t="s">
        <v>241</v>
      </c>
      <c r="K76" s="5">
        <v>42.869869424013245</v>
      </c>
      <c r="L76" s="5">
        <v>9.1864005759867595</v>
      </c>
      <c r="M76" s="8">
        <v>52.056269999999998</v>
      </c>
    </row>
    <row r="77" spans="1:13" s="47" customFormat="1" ht="31.8" customHeight="1" x14ac:dyDescent="0.3">
      <c r="A77" s="1" t="s">
        <v>20</v>
      </c>
      <c r="B77" s="1" t="s">
        <v>242</v>
      </c>
      <c r="C77" s="18">
        <v>39017</v>
      </c>
      <c r="D77" s="13" t="s">
        <v>116</v>
      </c>
      <c r="E77" s="14" t="s">
        <v>117</v>
      </c>
      <c r="F77" s="15">
        <v>0.11</v>
      </c>
      <c r="G77" s="15" t="s">
        <v>243</v>
      </c>
      <c r="H77" s="51">
        <v>1</v>
      </c>
      <c r="I77" s="15">
        <v>4.5832499999999996</v>
      </c>
      <c r="J77" s="16" t="s">
        <v>244</v>
      </c>
      <c r="K77" s="16"/>
      <c r="L77" s="16"/>
      <c r="M77" s="19">
        <v>0.50415749999999993</v>
      </c>
    </row>
    <row r="78" spans="1:13" s="47" customFormat="1" ht="31.8" customHeight="1" x14ac:dyDescent="0.3">
      <c r="A78" s="1" t="s">
        <v>20</v>
      </c>
      <c r="B78" s="1" t="s">
        <v>245</v>
      </c>
      <c r="C78" s="18">
        <v>43132</v>
      </c>
      <c r="D78" s="13" t="s">
        <v>121</v>
      </c>
      <c r="E78" s="14" t="s">
        <v>52</v>
      </c>
      <c r="F78" s="15">
        <v>21.22</v>
      </c>
      <c r="G78" s="15" t="s">
        <v>122</v>
      </c>
      <c r="H78" s="51">
        <v>1</v>
      </c>
      <c r="I78" s="15">
        <v>0.11812499999999999</v>
      </c>
      <c r="J78" s="16" t="s">
        <v>246</v>
      </c>
      <c r="K78" s="16"/>
      <c r="L78" s="16"/>
      <c r="M78" s="19">
        <v>2.5066124999999997</v>
      </c>
    </row>
    <row r="79" spans="1:13" s="47" customFormat="1" ht="31.8" customHeight="1" x14ac:dyDescent="0.3">
      <c r="A79" s="1" t="s">
        <v>20</v>
      </c>
      <c r="B79" s="1" t="s">
        <v>247</v>
      </c>
      <c r="C79" s="18">
        <v>92801</v>
      </c>
      <c r="D79" s="13" t="s">
        <v>125</v>
      </c>
      <c r="E79" s="14" t="s">
        <v>52</v>
      </c>
      <c r="F79" s="15">
        <v>10.38</v>
      </c>
      <c r="G79" s="15" t="s">
        <v>23</v>
      </c>
      <c r="H79" s="51">
        <v>1</v>
      </c>
      <c r="I79" s="15">
        <v>4.7249999999999996</v>
      </c>
      <c r="J79" s="16" t="s">
        <v>241</v>
      </c>
      <c r="K79" s="16"/>
      <c r="L79" s="16"/>
      <c r="M79" s="19">
        <v>49.045499999999997</v>
      </c>
    </row>
    <row r="80" spans="1:13" s="47" customFormat="1" ht="31.8" customHeight="1" x14ac:dyDescent="0.3">
      <c r="A80" s="1" t="s">
        <v>13</v>
      </c>
      <c r="B80" s="1" t="s">
        <v>248</v>
      </c>
      <c r="C80" s="2">
        <v>92759</v>
      </c>
      <c r="D80" s="3" t="s">
        <v>249</v>
      </c>
      <c r="E80" s="4" t="s">
        <v>52</v>
      </c>
      <c r="F80" s="5">
        <v>0.66139999999999988</v>
      </c>
      <c r="G80" s="6"/>
      <c r="H80" s="6"/>
      <c r="I80" s="17">
        <f>19.9+18.1+32+16+16+20.7+77.2+20.3+55.1+20.3+68.7+9.4</f>
        <v>373.7</v>
      </c>
      <c r="J80" s="5" t="s">
        <v>250</v>
      </c>
      <c r="K80" s="5">
        <v>184.10915090771232</v>
      </c>
      <c r="L80" s="5">
        <v>63.056029092287602</v>
      </c>
      <c r="M80" s="8">
        <v>247.16517999999996</v>
      </c>
    </row>
    <row r="81" spans="1:13" s="47" customFormat="1" ht="31.8" customHeight="1" x14ac:dyDescent="0.3">
      <c r="A81" s="1" t="s">
        <v>20</v>
      </c>
      <c r="B81" s="1" t="s">
        <v>251</v>
      </c>
      <c r="C81" s="18">
        <v>39017</v>
      </c>
      <c r="D81" s="13" t="s">
        <v>116</v>
      </c>
      <c r="E81" s="14" t="s">
        <v>117</v>
      </c>
      <c r="F81" s="15">
        <v>0.11</v>
      </c>
      <c r="G81" s="15" t="s">
        <v>252</v>
      </c>
      <c r="H81" s="51">
        <v>1</v>
      </c>
      <c r="I81" s="15">
        <v>444.70299999999997</v>
      </c>
      <c r="J81" s="16" t="s">
        <v>253</v>
      </c>
      <c r="K81" s="16"/>
      <c r="L81" s="16"/>
      <c r="M81" s="19">
        <v>48.91733</v>
      </c>
    </row>
    <row r="82" spans="1:13" s="47" customFormat="1" ht="31.8" customHeight="1" x14ac:dyDescent="0.3">
      <c r="A82" s="1" t="s">
        <v>20</v>
      </c>
      <c r="B82" s="1" t="s">
        <v>254</v>
      </c>
      <c r="C82" s="18">
        <v>43132</v>
      </c>
      <c r="D82" s="13" t="s">
        <v>121</v>
      </c>
      <c r="E82" s="14" t="s">
        <v>52</v>
      </c>
      <c r="F82" s="15">
        <v>21.22</v>
      </c>
      <c r="G82" s="15" t="s">
        <v>122</v>
      </c>
      <c r="H82" s="51">
        <v>1</v>
      </c>
      <c r="I82" s="15">
        <v>9.3424999999999994</v>
      </c>
      <c r="J82" s="16" t="s">
        <v>255</v>
      </c>
      <c r="K82" s="16"/>
      <c r="L82" s="16"/>
      <c r="M82" s="19">
        <v>198.24784999999997</v>
      </c>
    </row>
    <row r="83" spans="1:13" s="47" customFormat="1" ht="31.8" customHeight="1" x14ac:dyDescent="0.3">
      <c r="A83" s="1" t="s">
        <v>13</v>
      </c>
      <c r="B83" s="1" t="s">
        <v>256</v>
      </c>
      <c r="C83" s="2">
        <v>92263</v>
      </c>
      <c r="D83" s="3" t="s">
        <v>257</v>
      </c>
      <c r="E83" s="4" t="s">
        <v>18</v>
      </c>
      <c r="F83" s="5">
        <v>136.15758</v>
      </c>
      <c r="G83" s="6"/>
      <c r="H83" s="6"/>
      <c r="I83" s="7">
        <f>6.55+37.11+12.33+31.42+16.64+61.49+15.18+11.05+11.51+22.18+14.68+15.09</f>
        <v>255.23000000000002</v>
      </c>
      <c r="J83" s="5" t="s">
        <v>258</v>
      </c>
      <c r="K83" s="5">
        <v>27463.314867237616</v>
      </c>
      <c r="L83" s="5">
        <v>7288.1842761623875</v>
      </c>
      <c r="M83" s="8">
        <v>34751.499143400004</v>
      </c>
    </row>
    <row r="84" spans="1:13" s="47" customFormat="1" ht="31.8" customHeight="1" x14ac:dyDescent="0.3">
      <c r="A84" s="1" t="s">
        <v>20</v>
      </c>
      <c r="B84" s="1" t="s">
        <v>259</v>
      </c>
      <c r="C84" s="20">
        <v>1358</v>
      </c>
      <c r="D84" s="13" t="s">
        <v>260</v>
      </c>
      <c r="E84" s="14" t="s">
        <v>18</v>
      </c>
      <c r="F84" s="15">
        <v>62.3</v>
      </c>
      <c r="G84" s="15" t="s">
        <v>261</v>
      </c>
      <c r="H84" s="51">
        <v>1</v>
      </c>
      <c r="I84" s="52">
        <v>340.98728000000006</v>
      </c>
      <c r="J84" s="16" t="s">
        <v>262</v>
      </c>
      <c r="K84" s="16"/>
      <c r="L84" s="16"/>
      <c r="M84" s="19">
        <v>21243.507544000004</v>
      </c>
    </row>
    <row r="85" spans="1:13" s="47" customFormat="1" ht="31.8" customHeight="1" x14ac:dyDescent="0.3">
      <c r="A85" s="1" t="s">
        <v>20</v>
      </c>
      <c r="B85" s="1" t="s">
        <v>263</v>
      </c>
      <c r="C85" s="20">
        <v>4491</v>
      </c>
      <c r="D85" s="13" t="s">
        <v>264</v>
      </c>
      <c r="E85" s="14" t="s">
        <v>40</v>
      </c>
      <c r="F85" s="15">
        <v>6.99</v>
      </c>
      <c r="G85" s="15" t="s">
        <v>265</v>
      </c>
      <c r="H85" s="51">
        <v>1</v>
      </c>
      <c r="I85" s="52">
        <v>589.07083999999998</v>
      </c>
      <c r="J85" s="16" t="s">
        <v>266</v>
      </c>
      <c r="K85" s="16"/>
      <c r="L85" s="16"/>
      <c r="M85" s="19">
        <v>4117.6051716000002</v>
      </c>
    </row>
    <row r="86" spans="1:13" s="47" customFormat="1" ht="31.8" customHeight="1" x14ac:dyDescent="0.3">
      <c r="A86" s="1" t="s">
        <v>20</v>
      </c>
      <c r="B86" s="1" t="s">
        <v>267</v>
      </c>
      <c r="C86" s="20">
        <v>4517</v>
      </c>
      <c r="D86" s="13" t="s">
        <v>87</v>
      </c>
      <c r="E86" s="14" t="s">
        <v>40</v>
      </c>
      <c r="F86" s="15">
        <v>2.44</v>
      </c>
      <c r="G86" s="15" t="s">
        <v>268</v>
      </c>
      <c r="H86" s="51">
        <v>1</v>
      </c>
      <c r="I86" s="52">
        <v>2357.55951</v>
      </c>
      <c r="J86" s="16" t="s">
        <v>269</v>
      </c>
      <c r="K86" s="16"/>
      <c r="L86" s="16"/>
      <c r="M86" s="19">
        <v>5752.4452044</v>
      </c>
    </row>
    <row r="87" spans="1:13" s="47" customFormat="1" ht="31.8" customHeight="1" x14ac:dyDescent="0.3">
      <c r="A87" s="1" t="s">
        <v>20</v>
      </c>
      <c r="B87" s="1" t="s">
        <v>270</v>
      </c>
      <c r="C87" s="20">
        <v>5068</v>
      </c>
      <c r="D87" s="13" t="s">
        <v>51</v>
      </c>
      <c r="E87" s="14" t="s">
        <v>52</v>
      </c>
      <c r="F87" s="15">
        <v>14.77</v>
      </c>
      <c r="G87" s="15" t="s">
        <v>271</v>
      </c>
      <c r="H87" s="51">
        <v>1</v>
      </c>
      <c r="I87" s="52">
        <v>53.08784</v>
      </c>
      <c r="J87" s="16" t="s">
        <v>272</v>
      </c>
      <c r="K87" s="16"/>
      <c r="L87" s="16"/>
      <c r="M87" s="19">
        <v>784.10739679999995</v>
      </c>
    </row>
    <row r="88" spans="1:13" s="47" customFormat="1" ht="31.8" customHeight="1" x14ac:dyDescent="0.3">
      <c r="A88" s="1" t="s">
        <v>20</v>
      </c>
      <c r="B88" s="1" t="s">
        <v>273</v>
      </c>
      <c r="C88" s="20">
        <v>91692</v>
      </c>
      <c r="D88" s="13" t="s">
        <v>65</v>
      </c>
      <c r="E88" s="14" t="s">
        <v>35</v>
      </c>
      <c r="F88" s="15">
        <v>36.14</v>
      </c>
      <c r="G88" s="15" t="s">
        <v>274</v>
      </c>
      <c r="H88" s="51">
        <v>1</v>
      </c>
      <c r="I88" s="52">
        <v>16.07949</v>
      </c>
      <c r="J88" s="16" t="s">
        <v>275</v>
      </c>
      <c r="K88" s="16"/>
      <c r="L88" s="16"/>
      <c r="M88" s="19">
        <v>581.11276859999998</v>
      </c>
    </row>
    <row r="89" spans="1:13" s="47" customFormat="1" ht="31.8" customHeight="1" x14ac:dyDescent="0.3">
      <c r="A89" s="1" t="s">
        <v>20</v>
      </c>
      <c r="B89" s="1" t="s">
        <v>276</v>
      </c>
      <c r="C89" s="20">
        <v>91693</v>
      </c>
      <c r="D89" s="13" t="s">
        <v>69</v>
      </c>
      <c r="E89" s="14" t="s">
        <v>70</v>
      </c>
      <c r="F89" s="15">
        <v>34.92</v>
      </c>
      <c r="G89" s="15" t="s">
        <v>277</v>
      </c>
      <c r="H89" s="51">
        <v>1</v>
      </c>
      <c r="I89" s="52">
        <v>65.083650000000006</v>
      </c>
      <c r="J89" s="16" t="s">
        <v>278</v>
      </c>
      <c r="K89" s="16"/>
      <c r="L89" s="16"/>
      <c r="M89" s="19">
        <v>2272.7210580000005</v>
      </c>
    </row>
    <row r="90" spans="1:13" s="47" customFormat="1" ht="31.8" customHeight="1" x14ac:dyDescent="0.3">
      <c r="A90" s="1" t="s">
        <v>13</v>
      </c>
      <c r="B90" s="1" t="s">
        <v>279</v>
      </c>
      <c r="C90" s="2">
        <v>103674</v>
      </c>
      <c r="D90" s="3" t="s">
        <v>280</v>
      </c>
      <c r="E90" s="4" t="s">
        <v>75</v>
      </c>
      <c r="F90" s="5">
        <v>669.93424999999991</v>
      </c>
      <c r="G90" s="6"/>
      <c r="H90" s="6"/>
      <c r="I90" s="7">
        <f>0.77+0.74+1.2+0.6+0.56+0.72+4.04+1.1+2.74+1.17+3.38+0.48</f>
        <v>17.5</v>
      </c>
      <c r="J90" s="5" t="s">
        <v>281</v>
      </c>
      <c r="K90" s="5">
        <v>11037.760201533154</v>
      </c>
      <c r="L90" s="5">
        <v>686.08917346684302</v>
      </c>
      <c r="M90" s="8">
        <v>11723.849374999998</v>
      </c>
    </row>
    <row r="91" spans="1:13" s="47" customFormat="1" ht="31.8" customHeight="1" x14ac:dyDescent="0.3">
      <c r="A91" s="1" t="s">
        <v>20</v>
      </c>
      <c r="B91" s="1" t="s">
        <v>282</v>
      </c>
      <c r="C91" s="20">
        <v>1527</v>
      </c>
      <c r="D91" s="13" t="s">
        <v>283</v>
      </c>
      <c r="E91" s="14" t="s">
        <v>75</v>
      </c>
      <c r="F91" s="15">
        <v>607.05999999999995</v>
      </c>
      <c r="G91" s="15" t="s">
        <v>284</v>
      </c>
      <c r="H91" s="51">
        <v>1</v>
      </c>
      <c r="I91" s="52">
        <v>19.302499999999998</v>
      </c>
      <c r="J91" s="16" t="s">
        <v>285</v>
      </c>
      <c r="K91" s="16"/>
      <c r="L91" s="16"/>
      <c r="M91" s="19">
        <v>11717.775649999998</v>
      </c>
    </row>
    <row r="92" spans="1:13" s="47" customFormat="1" ht="31.8" customHeight="1" x14ac:dyDescent="0.3">
      <c r="A92" s="1" t="s">
        <v>20</v>
      </c>
      <c r="B92" s="1" t="s">
        <v>286</v>
      </c>
      <c r="C92" s="20">
        <v>90586</v>
      </c>
      <c r="D92" s="13" t="s">
        <v>184</v>
      </c>
      <c r="E92" s="14" t="s">
        <v>35</v>
      </c>
      <c r="F92" s="15">
        <v>1.3</v>
      </c>
      <c r="G92" s="15" t="s">
        <v>287</v>
      </c>
      <c r="H92" s="51">
        <v>1</v>
      </c>
      <c r="I92" s="52">
        <v>3.395</v>
      </c>
      <c r="J92" s="16" t="s">
        <v>288</v>
      </c>
      <c r="K92" s="16"/>
      <c r="L92" s="16"/>
      <c r="M92" s="19">
        <v>4.4135</v>
      </c>
    </row>
    <row r="93" spans="1:13" s="47" customFormat="1" ht="31.8" customHeight="1" x14ac:dyDescent="0.3">
      <c r="A93" s="1" t="s">
        <v>20</v>
      </c>
      <c r="B93" s="1" t="s">
        <v>289</v>
      </c>
      <c r="C93" s="20">
        <v>90587</v>
      </c>
      <c r="D93" s="13" t="s">
        <v>188</v>
      </c>
      <c r="E93" s="14" t="s">
        <v>70</v>
      </c>
      <c r="F93" s="15">
        <v>0.53</v>
      </c>
      <c r="G93" s="15" t="s">
        <v>290</v>
      </c>
      <c r="H93" s="51">
        <v>1</v>
      </c>
      <c r="I93" s="52">
        <v>3.1324999999999998</v>
      </c>
      <c r="J93" s="16" t="s">
        <v>291</v>
      </c>
      <c r="K93" s="16"/>
      <c r="L93" s="16"/>
      <c r="M93" s="19">
        <v>1.6602250000000001</v>
      </c>
    </row>
    <row r="94" spans="1:13" s="47" customFormat="1" ht="31.8" customHeight="1" x14ac:dyDescent="0.3">
      <c r="A94" s="1" t="s">
        <v>13</v>
      </c>
      <c r="B94" s="1" t="s">
        <v>292</v>
      </c>
      <c r="C94" s="2">
        <v>101964</v>
      </c>
      <c r="D94" s="3" t="s">
        <v>293</v>
      </c>
      <c r="E94" s="4" t="s">
        <v>18</v>
      </c>
      <c r="F94" s="5">
        <v>162.49284</v>
      </c>
      <c r="G94" s="6"/>
      <c r="H94" s="6"/>
      <c r="I94" s="17">
        <f>177.43+10.2</f>
        <v>187.63</v>
      </c>
      <c r="J94" s="5" t="s">
        <v>294</v>
      </c>
      <c r="K94" s="5">
        <v>26508.621738928454</v>
      </c>
      <c r="L94" s="5">
        <v>3979.9098302715511</v>
      </c>
      <c r="M94" s="8">
        <v>30488.5315692</v>
      </c>
    </row>
    <row r="95" spans="1:13" s="47" customFormat="1" ht="31.8" customHeight="1" x14ac:dyDescent="0.3">
      <c r="A95" s="1" t="s">
        <v>20</v>
      </c>
      <c r="B95" s="1" t="s">
        <v>295</v>
      </c>
      <c r="C95" s="20">
        <v>3736</v>
      </c>
      <c r="D95" s="13" t="s">
        <v>296</v>
      </c>
      <c r="E95" s="14" t="s">
        <v>18</v>
      </c>
      <c r="F95" s="15">
        <v>75</v>
      </c>
      <c r="G95" s="15" t="s">
        <v>23</v>
      </c>
      <c r="H95" s="51">
        <v>1</v>
      </c>
      <c r="I95" s="15">
        <v>187.63</v>
      </c>
      <c r="J95" s="16" t="s">
        <v>297</v>
      </c>
      <c r="K95" s="16"/>
      <c r="L95" s="16"/>
      <c r="M95" s="19">
        <v>14072.25</v>
      </c>
    </row>
    <row r="96" spans="1:13" s="47" customFormat="1" ht="31.8" customHeight="1" x14ac:dyDescent="0.3">
      <c r="A96" s="1" t="s">
        <v>20</v>
      </c>
      <c r="B96" s="1" t="s">
        <v>298</v>
      </c>
      <c r="C96" s="20">
        <v>6193</v>
      </c>
      <c r="D96" s="13" t="s">
        <v>299</v>
      </c>
      <c r="E96" s="14" t="s">
        <v>40</v>
      </c>
      <c r="F96" s="15">
        <v>14.4</v>
      </c>
      <c r="G96" s="15" t="s">
        <v>300</v>
      </c>
      <c r="H96" s="51">
        <v>1</v>
      </c>
      <c r="I96" s="15">
        <v>350.86810000000003</v>
      </c>
      <c r="J96" s="16" t="s">
        <v>301</v>
      </c>
      <c r="K96" s="16"/>
      <c r="L96" s="16"/>
      <c r="M96" s="19">
        <v>5052.5006400000002</v>
      </c>
    </row>
    <row r="97" spans="1:13" s="47" customFormat="1" ht="31.8" customHeight="1" x14ac:dyDescent="0.3">
      <c r="A97" s="1" t="s">
        <v>20</v>
      </c>
      <c r="B97" s="1" t="s">
        <v>302</v>
      </c>
      <c r="C97" s="20">
        <v>40304</v>
      </c>
      <c r="D97" s="13" t="s">
        <v>103</v>
      </c>
      <c r="E97" s="14" t="s">
        <v>52</v>
      </c>
      <c r="F97" s="15">
        <v>18.23</v>
      </c>
      <c r="G97" s="15" t="s">
        <v>303</v>
      </c>
      <c r="H97" s="51">
        <v>1</v>
      </c>
      <c r="I97" s="15">
        <v>7.5052000000000003</v>
      </c>
      <c r="J97" s="16" t="s">
        <v>304</v>
      </c>
      <c r="K97" s="16"/>
      <c r="L97" s="16"/>
      <c r="M97" s="19">
        <v>136.819796</v>
      </c>
    </row>
    <row r="98" spans="1:13" s="47" customFormat="1" ht="31.8" customHeight="1" x14ac:dyDescent="0.3">
      <c r="A98" s="1" t="s">
        <v>20</v>
      </c>
      <c r="B98" s="1" t="s">
        <v>305</v>
      </c>
      <c r="C98" s="20">
        <v>92273</v>
      </c>
      <c r="D98" s="13" t="s">
        <v>306</v>
      </c>
      <c r="E98" s="14" t="s">
        <v>40</v>
      </c>
      <c r="F98" s="15">
        <v>13.45</v>
      </c>
      <c r="G98" s="15" t="s">
        <v>243</v>
      </c>
      <c r="H98" s="51">
        <v>1</v>
      </c>
      <c r="I98" s="15">
        <v>182.00109999999998</v>
      </c>
      <c r="J98" s="16" t="s">
        <v>307</v>
      </c>
      <c r="K98" s="16"/>
      <c r="L98" s="16"/>
      <c r="M98" s="19">
        <v>2447.9147949999997</v>
      </c>
    </row>
    <row r="99" spans="1:13" s="47" customFormat="1" ht="31.8" customHeight="1" x14ac:dyDescent="0.3">
      <c r="A99" s="1" t="s">
        <v>20</v>
      </c>
      <c r="B99" s="1" t="s">
        <v>308</v>
      </c>
      <c r="C99" s="20">
        <v>92767</v>
      </c>
      <c r="D99" s="13" t="s">
        <v>309</v>
      </c>
      <c r="E99" s="14" t="s">
        <v>52</v>
      </c>
      <c r="F99" s="15">
        <v>14.94</v>
      </c>
      <c r="G99" s="15" t="s">
        <v>310</v>
      </c>
      <c r="H99" s="51">
        <v>1</v>
      </c>
      <c r="I99" s="15">
        <v>185.94132999999999</v>
      </c>
      <c r="J99" s="16" t="s">
        <v>311</v>
      </c>
      <c r="K99" s="16"/>
      <c r="L99" s="16"/>
      <c r="M99" s="19">
        <v>2777.9634701999998</v>
      </c>
    </row>
    <row r="100" spans="1:13" s="47" customFormat="1" ht="31.8" customHeight="1" x14ac:dyDescent="0.3">
      <c r="A100" s="1" t="s">
        <v>20</v>
      </c>
      <c r="B100" s="1" t="s">
        <v>312</v>
      </c>
      <c r="C100" s="20">
        <v>103674</v>
      </c>
      <c r="D100" s="13" t="s">
        <v>280</v>
      </c>
      <c r="E100" s="14" t="s">
        <v>75</v>
      </c>
      <c r="F100" s="15">
        <v>726.9</v>
      </c>
      <c r="G100" s="15" t="s">
        <v>313</v>
      </c>
      <c r="H100" s="51">
        <v>1</v>
      </c>
      <c r="I100" s="15">
        <v>8.2557200000000002</v>
      </c>
      <c r="J100" s="16" t="s">
        <v>314</v>
      </c>
      <c r="K100" s="16"/>
      <c r="L100" s="16"/>
      <c r="M100" s="19">
        <v>6001.0828679999995</v>
      </c>
    </row>
    <row r="101" spans="1:13" s="47" customFormat="1" ht="31.8" customHeight="1" x14ac:dyDescent="0.3">
      <c r="A101" s="1" t="s">
        <v>14</v>
      </c>
      <c r="B101" s="1">
        <v>4</v>
      </c>
      <c r="C101" s="21"/>
      <c r="D101" s="10" t="s">
        <v>315</v>
      </c>
      <c r="E101" s="11"/>
      <c r="F101" s="12"/>
      <c r="G101" s="12"/>
      <c r="H101" s="12"/>
      <c r="I101" s="12"/>
      <c r="J101" s="12"/>
      <c r="K101" s="12"/>
      <c r="L101" s="12"/>
      <c r="M101" s="50">
        <v>31221.086879465998</v>
      </c>
    </row>
    <row r="102" spans="1:13" s="47" customFormat="1" ht="31.8" customHeight="1" x14ac:dyDescent="0.3">
      <c r="A102" s="1" t="s">
        <v>13</v>
      </c>
      <c r="B102" s="1" t="s">
        <v>316</v>
      </c>
      <c r="C102" s="2">
        <v>103363</v>
      </c>
      <c r="D102" s="3" t="s">
        <v>317</v>
      </c>
      <c r="E102" s="4" t="s">
        <v>18</v>
      </c>
      <c r="F102" s="5">
        <v>46.182917999999994</v>
      </c>
      <c r="G102" s="6"/>
      <c r="H102" s="6"/>
      <c r="I102" s="7" t="e">
        <f>[1]Paredes!#REF!+25.61</f>
        <v>#REF!</v>
      </c>
      <c r="J102" s="5" t="s">
        <v>318</v>
      </c>
      <c r="K102" s="5">
        <v>11397.048463828352</v>
      </c>
      <c r="L102" s="5">
        <v>7429.1871442816491</v>
      </c>
      <c r="M102" s="8">
        <v>18826.235608110001</v>
      </c>
    </row>
    <row r="103" spans="1:13" s="47" customFormat="1" ht="31.8" customHeight="1" x14ac:dyDescent="0.3">
      <c r="A103" s="1" t="s">
        <v>20</v>
      </c>
      <c r="B103" s="1" t="s">
        <v>319</v>
      </c>
      <c r="C103" s="20">
        <v>34548</v>
      </c>
      <c r="D103" s="13" t="s">
        <v>320</v>
      </c>
      <c r="E103" s="14" t="s">
        <v>40</v>
      </c>
      <c r="F103" s="15">
        <v>6.64</v>
      </c>
      <c r="G103" s="15" t="s">
        <v>321</v>
      </c>
      <c r="H103" s="51">
        <v>1</v>
      </c>
      <c r="I103" s="52">
        <v>171.21090000000001</v>
      </c>
      <c r="J103" s="16" t="s">
        <v>322</v>
      </c>
      <c r="K103" s="16"/>
      <c r="L103" s="16"/>
      <c r="M103" s="19">
        <v>1136.8403760000001</v>
      </c>
    </row>
    <row r="104" spans="1:13" s="47" customFormat="1" ht="31.8" customHeight="1" x14ac:dyDescent="0.3">
      <c r="A104" s="1" t="s">
        <v>20</v>
      </c>
      <c r="B104" s="1" t="s">
        <v>323</v>
      </c>
      <c r="C104" s="20">
        <v>37395</v>
      </c>
      <c r="D104" s="13" t="s">
        <v>324</v>
      </c>
      <c r="E104" s="14" t="s">
        <v>325</v>
      </c>
      <c r="F104" s="15">
        <v>44.28</v>
      </c>
      <c r="G104" s="15" t="s">
        <v>326</v>
      </c>
      <c r="H104" s="51">
        <v>1</v>
      </c>
      <c r="I104" s="52">
        <v>4.0764500000000004</v>
      </c>
      <c r="J104" s="16" t="s">
        <v>327</v>
      </c>
      <c r="K104" s="16"/>
      <c r="L104" s="16"/>
      <c r="M104" s="19">
        <v>180.50520600000002</v>
      </c>
    </row>
    <row r="105" spans="1:13" s="47" customFormat="1" ht="31.8" customHeight="1" x14ac:dyDescent="0.3">
      <c r="A105" s="1" t="s">
        <v>20</v>
      </c>
      <c r="B105" s="1" t="s">
        <v>328</v>
      </c>
      <c r="C105" s="20">
        <v>44464</v>
      </c>
      <c r="D105" s="13" t="s">
        <v>329</v>
      </c>
      <c r="E105" s="14" t="s">
        <v>117</v>
      </c>
      <c r="F105" s="15">
        <v>1.85</v>
      </c>
      <c r="G105" s="15" t="s">
        <v>330</v>
      </c>
      <c r="H105" s="51">
        <v>1</v>
      </c>
      <c r="I105" s="52">
        <v>7692.2611500000012</v>
      </c>
      <c r="J105" s="16" t="s">
        <v>331</v>
      </c>
      <c r="K105" s="16"/>
      <c r="L105" s="16"/>
      <c r="M105" s="19">
        <v>14230.683127500002</v>
      </c>
    </row>
    <row r="106" spans="1:13" s="47" customFormat="1" ht="31.8" customHeight="1" x14ac:dyDescent="0.3">
      <c r="A106" s="1" t="s">
        <v>20</v>
      </c>
      <c r="B106" s="1" t="s">
        <v>332</v>
      </c>
      <c r="C106" s="20">
        <v>87369</v>
      </c>
      <c r="D106" s="13" t="s">
        <v>333</v>
      </c>
      <c r="E106" s="14" t="s">
        <v>75</v>
      </c>
      <c r="F106" s="15">
        <v>681.51</v>
      </c>
      <c r="G106" s="15" t="s">
        <v>334</v>
      </c>
      <c r="H106" s="51">
        <v>1</v>
      </c>
      <c r="I106" s="52">
        <v>4.8102110000000007</v>
      </c>
      <c r="J106" s="16" t="s">
        <v>335</v>
      </c>
      <c r="K106" s="16"/>
      <c r="L106" s="16"/>
      <c r="M106" s="19">
        <v>3278.2068986100003</v>
      </c>
    </row>
    <row r="107" spans="1:13" s="47" customFormat="1" ht="31.8" customHeight="1" x14ac:dyDescent="0.3">
      <c r="A107" s="1" t="s">
        <v>13</v>
      </c>
      <c r="B107" s="1" t="s">
        <v>336</v>
      </c>
      <c r="C107" s="2">
        <v>93187</v>
      </c>
      <c r="D107" s="3" t="s">
        <v>337</v>
      </c>
      <c r="E107" s="4" t="s">
        <v>40</v>
      </c>
      <c r="F107" s="5">
        <v>47.73660000000001</v>
      </c>
      <c r="G107" s="6"/>
      <c r="H107" s="6"/>
      <c r="I107" s="17" t="e">
        <f>(SUM([1]Paredes!#REF!)*[1]Paredes!#REF!)+(SUM([1]Paredes!#REF!)*0.6)+0.6</f>
        <v>#REF!</v>
      </c>
      <c r="J107" s="5" t="s">
        <v>338</v>
      </c>
      <c r="K107" s="5">
        <v>543.4131948914868</v>
      </c>
      <c r="L107" s="5">
        <v>268.10900510851326</v>
      </c>
      <c r="M107" s="8">
        <v>811.52220000000011</v>
      </c>
    </row>
    <row r="108" spans="1:13" s="47" customFormat="1" ht="31.8" customHeight="1" x14ac:dyDescent="0.3">
      <c r="A108" s="1" t="s">
        <v>20</v>
      </c>
      <c r="B108" s="1" t="s">
        <v>339</v>
      </c>
      <c r="C108" s="20">
        <v>2692</v>
      </c>
      <c r="D108" s="13" t="s">
        <v>83</v>
      </c>
      <c r="E108" s="14" t="s">
        <v>57</v>
      </c>
      <c r="F108" s="15">
        <v>7.39</v>
      </c>
      <c r="G108" s="15" t="s">
        <v>326</v>
      </c>
      <c r="H108" s="51">
        <v>1</v>
      </c>
      <c r="I108" s="15">
        <v>0.17</v>
      </c>
      <c r="J108" s="16" t="s">
        <v>340</v>
      </c>
      <c r="K108" s="16"/>
      <c r="L108" s="16"/>
      <c r="M108" s="19">
        <v>1.2563</v>
      </c>
    </row>
    <row r="109" spans="1:13" s="47" customFormat="1" ht="31.8" customHeight="1" x14ac:dyDescent="0.3">
      <c r="A109" s="1" t="s">
        <v>20</v>
      </c>
      <c r="B109" s="1" t="s">
        <v>341</v>
      </c>
      <c r="C109" s="20">
        <v>4491</v>
      </c>
      <c r="D109" s="13" t="s">
        <v>264</v>
      </c>
      <c r="E109" s="14" t="s">
        <v>40</v>
      </c>
      <c r="F109" s="15">
        <v>6.99</v>
      </c>
      <c r="G109" s="15" t="s">
        <v>342</v>
      </c>
      <c r="H109" s="51">
        <v>1</v>
      </c>
      <c r="I109" s="15">
        <v>3.4510000000000001</v>
      </c>
      <c r="J109" s="16" t="s">
        <v>343</v>
      </c>
      <c r="K109" s="16"/>
      <c r="L109" s="16"/>
      <c r="M109" s="19">
        <v>24.122490000000003</v>
      </c>
    </row>
    <row r="110" spans="1:13" s="47" customFormat="1" ht="31.8" customHeight="1" x14ac:dyDescent="0.3">
      <c r="A110" s="1" t="s">
        <v>20</v>
      </c>
      <c r="B110" s="1" t="s">
        <v>344</v>
      </c>
      <c r="C110" s="20">
        <v>39017</v>
      </c>
      <c r="D110" s="13" t="s">
        <v>116</v>
      </c>
      <c r="E110" s="14" t="s">
        <v>117</v>
      </c>
      <c r="F110" s="15">
        <v>0.11</v>
      </c>
      <c r="G110" s="15" t="s">
        <v>345</v>
      </c>
      <c r="H110" s="51">
        <v>1</v>
      </c>
      <c r="I110" s="15">
        <v>102</v>
      </c>
      <c r="J110" s="16" t="s">
        <v>346</v>
      </c>
      <c r="K110" s="16"/>
      <c r="L110" s="16"/>
      <c r="M110" s="19">
        <v>11.22</v>
      </c>
    </row>
    <row r="111" spans="1:13" s="47" customFormat="1" ht="31.8" customHeight="1" x14ac:dyDescent="0.3">
      <c r="A111" s="1" t="s">
        <v>20</v>
      </c>
      <c r="B111" s="1" t="s">
        <v>347</v>
      </c>
      <c r="C111" s="20">
        <v>92270</v>
      </c>
      <c r="D111" s="13" t="s">
        <v>348</v>
      </c>
      <c r="E111" s="14" t="s">
        <v>18</v>
      </c>
      <c r="F111" s="15">
        <v>138.77000000000001</v>
      </c>
      <c r="G111" s="15" t="s">
        <v>349</v>
      </c>
      <c r="H111" s="51">
        <v>1</v>
      </c>
      <c r="I111" s="15">
        <v>1.9380000000000002</v>
      </c>
      <c r="J111" s="16" t="s">
        <v>350</v>
      </c>
      <c r="K111" s="16"/>
      <c r="L111" s="16"/>
      <c r="M111" s="19">
        <v>268.93626000000006</v>
      </c>
    </row>
    <row r="112" spans="1:13" s="47" customFormat="1" ht="31.8" customHeight="1" x14ac:dyDescent="0.3">
      <c r="A112" s="1" t="s">
        <v>20</v>
      </c>
      <c r="B112" s="1" t="s">
        <v>351</v>
      </c>
      <c r="C112" s="20">
        <v>92802</v>
      </c>
      <c r="D112" s="13" t="s">
        <v>135</v>
      </c>
      <c r="E112" s="14" t="s">
        <v>52</v>
      </c>
      <c r="F112" s="15">
        <v>10.36</v>
      </c>
      <c r="G112" s="15" t="s">
        <v>352</v>
      </c>
      <c r="H112" s="51">
        <v>1</v>
      </c>
      <c r="I112" s="15">
        <v>13.43</v>
      </c>
      <c r="J112" s="16" t="s">
        <v>353</v>
      </c>
      <c r="K112" s="16"/>
      <c r="L112" s="16"/>
      <c r="M112" s="19">
        <v>139.13479999999998</v>
      </c>
    </row>
    <row r="113" spans="1:13" s="47" customFormat="1" ht="31.8" customHeight="1" x14ac:dyDescent="0.3">
      <c r="A113" s="1" t="s">
        <v>20</v>
      </c>
      <c r="B113" s="1" t="s">
        <v>354</v>
      </c>
      <c r="C113" s="20">
        <v>94964</v>
      </c>
      <c r="D113" s="13" t="s">
        <v>355</v>
      </c>
      <c r="E113" s="14" t="s">
        <v>75</v>
      </c>
      <c r="F113" s="15">
        <v>501.85</v>
      </c>
      <c r="G113" s="15" t="s">
        <v>356</v>
      </c>
      <c r="H113" s="51">
        <v>1</v>
      </c>
      <c r="I113" s="15">
        <v>0.73099999999999998</v>
      </c>
      <c r="J113" s="16" t="s">
        <v>357</v>
      </c>
      <c r="K113" s="16"/>
      <c r="L113" s="16"/>
      <c r="M113" s="19">
        <v>366.85235</v>
      </c>
    </row>
    <row r="114" spans="1:13" s="47" customFormat="1" ht="31.8" customHeight="1" x14ac:dyDescent="0.3">
      <c r="A114" s="1" t="s">
        <v>13</v>
      </c>
      <c r="B114" s="1" t="s">
        <v>358</v>
      </c>
      <c r="C114" s="2">
        <v>93197</v>
      </c>
      <c r="D114" s="3" t="s">
        <v>359</v>
      </c>
      <c r="E114" s="4" t="s">
        <v>40</v>
      </c>
      <c r="F114" s="5">
        <v>41.044370000000008</v>
      </c>
      <c r="G114" s="6"/>
      <c r="H114" s="6"/>
      <c r="I114" s="17" t="e">
        <f>(SUM([1]Paredes!#REF!)*[1]Paredes!#REF!)+(SUM([1]Paredes!#REF!)*0.6)+0.6</f>
        <v>#REF!</v>
      </c>
      <c r="J114" s="5" t="s">
        <v>338</v>
      </c>
      <c r="K114" s="5">
        <v>505.73870151905072</v>
      </c>
      <c r="L114" s="5">
        <v>192.0155884809493</v>
      </c>
      <c r="M114" s="8">
        <v>697.75429000000008</v>
      </c>
    </row>
    <row r="115" spans="1:13" s="47" customFormat="1" ht="31.8" customHeight="1" x14ac:dyDescent="0.3">
      <c r="A115" s="1" t="s">
        <v>20</v>
      </c>
      <c r="B115" s="1" t="s">
        <v>360</v>
      </c>
      <c r="C115" s="20">
        <v>2692</v>
      </c>
      <c r="D115" s="13" t="s">
        <v>83</v>
      </c>
      <c r="E115" s="14" t="s">
        <v>57</v>
      </c>
      <c r="F115" s="15">
        <v>7.39</v>
      </c>
      <c r="G115" s="15" t="s">
        <v>326</v>
      </c>
      <c r="H115" s="51">
        <v>1</v>
      </c>
      <c r="I115" s="15">
        <v>0.17</v>
      </c>
      <c r="J115" s="16" t="s">
        <v>340</v>
      </c>
      <c r="K115" s="16"/>
      <c r="L115" s="16"/>
      <c r="M115" s="19">
        <v>1.2563</v>
      </c>
    </row>
    <row r="116" spans="1:13" s="47" customFormat="1" ht="31.8" customHeight="1" x14ac:dyDescent="0.3">
      <c r="A116" s="1" t="s">
        <v>20</v>
      </c>
      <c r="B116" s="1" t="s">
        <v>361</v>
      </c>
      <c r="C116" s="20">
        <v>39017</v>
      </c>
      <c r="D116" s="13" t="s">
        <v>116</v>
      </c>
      <c r="E116" s="14" t="s">
        <v>117</v>
      </c>
      <c r="F116" s="15">
        <v>0.11</v>
      </c>
      <c r="G116" s="15" t="s">
        <v>345</v>
      </c>
      <c r="H116" s="51">
        <v>1</v>
      </c>
      <c r="I116" s="15">
        <v>102</v>
      </c>
      <c r="J116" s="16" t="s">
        <v>346</v>
      </c>
      <c r="K116" s="16"/>
      <c r="L116" s="16"/>
      <c r="M116" s="19">
        <v>11.22</v>
      </c>
    </row>
    <row r="117" spans="1:13" s="47" customFormat="1" ht="31.8" customHeight="1" x14ac:dyDescent="0.3">
      <c r="A117" s="1" t="s">
        <v>20</v>
      </c>
      <c r="B117" s="1" t="s">
        <v>362</v>
      </c>
      <c r="C117" s="20">
        <v>92270</v>
      </c>
      <c r="D117" s="13" t="s">
        <v>348</v>
      </c>
      <c r="E117" s="14" t="s">
        <v>18</v>
      </c>
      <c r="F117" s="15">
        <v>138.77000000000001</v>
      </c>
      <c r="G117" s="15" t="s">
        <v>363</v>
      </c>
      <c r="H117" s="51">
        <v>1</v>
      </c>
      <c r="I117" s="15">
        <v>1.292</v>
      </c>
      <c r="J117" s="16" t="s">
        <v>364</v>
      </c>
      <c r="K117" s="16"/>
      <c r="L117" s="16"/>
      <c r="M117" s="19">
        <v>179.29084000000003</v>
      </c>
    </row>
    <row r="118" spans="1:13" s="47" customFormat="1" ht="31.8" customHeight="1" x14ac:dyDescent="0.3">
      <c r="A118" s="1" t="s">
        <v>20</v>
      </c>
      <c r="B118" s="1" t="s">
        <v>365</v>
      </c>
      <c r="C118" s="20">
        <v>92802</v>
      </c>
      <c r="D118" s="13" t="s">
        <v>135</v>
      </c>
      <c r="E118" s="14" t="s">
        <v>52</v>
      </c>
      <c r="F118" s="15">
        <v>10.36</v>
      </c>
      <c r="G118" s="15" t="s">
        <v>352</v>
      </c>
      <c r="H118" s="51">
        <v>1</v>
      </c>
      <c r="I118" s="15">
        <v>13.43</v>
      </c>
      <c r="J118" s="16" t="s">
        <v>353</v>
      </c>
      <c r="K118" s="16"/>
      <c r="L118" s="16"/>
      <c r="M118" s="19">
        <v>139.13479999999998</v>
      </c>
    </row>
    <row r="119" spans="1:13" s="47" customFormat="1" ht="31.8" customHeight="1" x14ac:dyDescent="0.3">
      <c r="A119" s="1" t="s">
        <v>20</v>
      </c>
      <c r="B119" s="1" t="s">
        <v>366</v>
      </c>
      <c r="C119" s="20">
        <v>94964</v>
      </c>
      <c r="D119" s="13" t="s">
        <v>355</v>
      </c>
      <c r="E119" s="14" t="s">
        <v>75</v>
      </c>
      <c r="F119" s="15">
        <v>501.85</v>
      </c>
      <c r="G119" s="15" t="s">
        <v>356</v>
      </c>
      <c r="H119" s="51">
        <v>1</v>
      </c>
      <c r="I119" s="15">
        <v>0.73099999999999998</v>
      </c>
      <c r="J119" s="16" t="s">
        <v>357</v>
      </c>
      <c r="K119" s="16"/>
      <c r="L119" s="16"/>
      <c r="M119" s="19">
        <v>366.85235</v>
      </c>
    </row>
    <row r="120" spans="1:13" s="47" customFormat="1" ht="31.8" customHeight="1" x14ac:dyDescent="0.3">
      <c r="A120" s="1" t="s">
        <v>13</v>
      </c>
      <c r="B120" s="1" t="s">
        <v>367</v>
      </c>
      <c r="C120" s="2">
        <v>87879</v>
      </c>
      <c r="D120" s="3" t="s">
        <v>368</v>
      </c>
      <c r="E120" s="4" t="s">
        <v>18</v>
      </c>
      <c r="F120" s="5">
        <v>2.1812239999999998</v>
      </c>
      <c r="G120" s="6"/>
      <c r="H120" s="6"/>
      <c r="I120" s="7" t="e">
        <f>[1]Chapisco!#REF!+51.22</f>
        <v>#REF!</v>
      </c>
      <c r="J120" s="5" t="s">
        <v>369</v>
      </c>
      <c r="K120" s="5">
        <v>893.86826993517843</v>
      </c>
      <c r="L120" s="5">
        <v>825.72584515282165</v>
      </c>
      <c r="M120" s="8">
        <v>1719.5941150880001</v>
      </c>
    </row>
    <row r="121" spans="1:13" s="47" customFormat="1" ht="31.8" customHeight="1" x14ac:dyDescent="0.3">
      <c r="A121" s="1" t="s">
        <v>20</v>
      </c>
      <c r="B121" s="1" t="s">
        <v>370</v>
      </c>
      <c r="C121" s="20">
        <v>87313</v>
      </c>
      <c r="D121" s="13" t="s">
        <v>371</v>
      </c>
      <c r="E121" s="14" t="s">
        <v>75</v>
      </c>
      <c r="F121" s="15">
        <v>589.52</v>
      </c>
      <c r="G121" s="15" t="s">
        <v>372</v>
      </c>
      <c r="H121" s="51">
        <v>1</v>
      </c>
      <c r="I121" s="52">
        <v>2.9169394000000004</v>
      </c>
      <c r="J121" s="16" t="s">
        <v>373</v>
      </c>
      <c r="K121" s="16"/>
      <c r="L121" s="16"/>
      <c r="M121" s="19">
        <v>1719.5941150880001</v>
      </c>
    </row>
    <row r="122" spans="1:13" s="47" customFormat="1" ht="31.8" customHeight="1" x14ac:dyDescent="0.3">
      <c r="A122" s="1" t="s">
        <v>13</v>
      </c>
      <c r="B122" s="1" t="s">
        <v>374</v>
      </c>
      <c r="C122" s="2">
        <v>87545</v>
      </c>
      <c r="D122" s="3" t="s">
        <v>375</v>
      </c>
      <c r="E122" s="4" t="s">
        <v>18</v>
      </c>
      <c r="F122" s="5">
        <v>11.626614</v>
      </c>
      <c r="G122" s="6"/>
      <c r="H122" s="6"/>
      <c r="I122" s="7" t="e">
        <f>[1]Reboco!#REF!+51.22</f>
        <v>#REF!</v>
      </c>
      <c r="J122" s="5" t="s">
        <v>369</v>
      </c>
      <c r="K122" s="5">
        <v>4403.6559140487007</v>
      </c>
      <c r="L122" s="5">
        <v>4762.3247522192996</v>
      </c>
      <c r="M122" s="8">
        <v>9165.9806662680003</v>
      </c>
    </row>
    <row r="123" spans="1:13" s="47" customFormat="1" ht="31.8" customHeight="1" x14ac:dyDescent="0.3">
      <c r="A123" s="1" t="s">
        <v>20</v>
      </c>
      <c r="B123" s="1" t="s">
        <v>376</v>
      </c>
      <c r="C123" s="20">
        <v>87292</v>
      </c>
      <c r="D123" s="13" t="s">
        <v>377</v>
      </c>
      <c r="E123" s="14" t="s">
        <v>75</v>
      </c>
      <c r="F123" s="15">
        <v>599.30999999999995</v>
      </c>
      <c r="G123" s="15" t="s">
        <v>378</v>
      </c>
      <c r="H123" s="51">
        <v>1</v>
      </c>
      <c r="I123" s="52">
        <v>15.294222800000002</v>
      </c>
      <c r="J123" s="16" t="s">
        <v>379</v>
      </c>
      <c r="K123" s="16"/>
      <c r="L123" s="16"/>
      <c r="M123" s="19">
        <v>9165.9806662680003</v>
      </c>
    </row>
    <row r="124" spans="1:13" s="47" customFormat="1" ht="31.8" customHeight="1" x14ac:dyDescent="0.3">
      <c r="A124" s="1" t="s">
        <v>14</v>
      </c>
      <c r="B124" s="1">
        <v>5</v>
      </c>
      <c r="C124" s="9"/>
      <c r="D124" s="10" t="s">
        <v>380</v>
      </c>
      <c r="E124" s="11"/>
      <c r="F124" s="12"/>
      <c r="G124" s="12"/>
      <c r="H124" s="12"/>
      <c r="I124" s="12"/>
      <c r="J124" s="12"/>
      <c r="K124" s="12"/>
      <c r="L124" s="12"/>
      <c r="M124" s="50">
        <v>16196.693904299998</v>
      </c>
    </row>
    <row r="125" spans="1:13" s="47" customFormat="1" ht="31.8" customHeight="1" x14ac:dyDescent="0.3">
      <c r="A125" s="1" t="s">
        <v>13</v>
      </c>
      <c r="B125" s="1" t="s">
        <v>381</v>
      </c>
      <c r="C125" s="2">
        <v>96114</v>
      </c>
      <c r="D125" s="3" t="s">
        <v>382</v>
      </c>
      <c r="E125" s="4" t="s">
        <v>18</v>
      </c>
      <c r="F125" s="5">
        <v>82.784022000000007</v>
      </c>
      <c r="G125" s="6"/>
      <c r="H125" s="6"/>
      <c r="I125" s="17">
        <f>185.45+10.2</f>
        <v>195.64999999999998</v>
      </c>
      <c r="J125" s="5" t="s">
        <v>383</v>
      </c>
      <c r="K125" s="5">
        <v>12605.66887441343</v>
      </c>
      <c r="L125" s="5">
        <v>3591.0250298865672</v>
      </c>
      <c r="M125" s="8">
        <v>16196.693904299998</v>
      </c>
    </row>
    <row r="126" spans="1:13" s="47" customFormat="1" ht="31.8" customHeight="1" x14ac:dyDescent="0.3">
      <c r="A126" s="1" t="s">
        <v>20</v>
      </c>
      <c r="B126" s="1" t="s">
        <v>384</v>
      </c>
      <c r="C126" s="18">
        <v>39413</v>
      </c>
      <c r="D126" s="13" t="s">
        <v>385</v>
      </c>
      <c r="E126" s="14" t="s">
        <v>18</v>
      </c>
      <c r="F126" s="15">
        <v>23.38</v>
      </c>
      <c r="G126" s="15" t="s">
        <v>386</v>
      </c>
      <c r="H126" s="51">
        <v>1</v>
      </c>
      <c r="I126" s="15">
        <v>212.04546999999999</v>
      </c>
      <c r="J126" s="16" t="s">
        <v>387</v>
      </c>
      <c r="K126" s="16"/>
      <c r="L126" s="16"/>
      <c r="M126" s="19">
        <v>4957.6230885999994</v>
      </c>
    </row>
    <row r="127" spans="1:13" s="47" customFormat="1" ht="31.8" customHeight="1" x14ac:dyDescent="0.3">
      <c r="A127" s="1" t="s">
        <v>20</v>
      </c>
      <c r="B127" s="1" t="s">
        <v>388</v>
      </c>
      <c r="C127" s="18">
        <v>39427</v>
      </c>
      <c r="D127" s="13" t="s">
        <v>389</v>
      </c>
      <c r="E127" s="14" t="s">
        <v>40</v>
      </c>
      <c r="F127" s="15">
        <v>6.06</v>
      </c>
      <c r="G127" s="15" t="s">
        <v>390</v>
      </c>
      <c r="H127" s="51">
        <v>1</v>
      </c>
      <c r="I127" s="15">
        <v>693.97055</v>
      </c>
      <c r="J127" s="16" t="s">
        <v>391</v>
      </c>
      <c r="K127" s="16"/>
      <c r="L127" s="16"/>
      <c r="M127" s="19">
        <v>4205.4615329999997</v>
      </c>
    </row>
    <row r="128" spans="1:13" s="47" customFormat="1" ht="31.8" customHeight="1" x14ac:dyDescent="0.3">
      <c r="A128" s="1" t="s">
        <v>20</v>
      </c>
      <c r="B128" s="1" t="s">
        <v>392</v>
      </c>
      <c r="C128" s="18">
        <v>39430</v>
      </c>
      <c r="D128" s="13" t="s">
        <v>393</v>
      </c>
      <c r="E128" s="14" t="s">
        <v>117</v>
      </c>
      <c r="F128" s="15">
        <v>2.2799999999999998</v>
      </c>
      <c r="G128" s="15" t="s">
        <v>394</v>
      </c>
      <c r="H128" s="51">
        <v>1</v>
      </c>
      <c r="I128" s="15">
        <v>240.00385499999996</v>
      </c>
      <c r="J128" s="16" t="s">
        <v>395</v>
      </c>
      <c r="K128" s="16"/>
      <c r="L128" s="16"/>
      <c r="M128" s="19">
        <v>547.20878939999989</v>
      </c>
    </row>
    <row r="129" spans="1:13" s="47" customFormat="1" ht="31.8" customHeight="1" x14ac:dyDescent="0.3">
      <c r="A129" s="1" t="s">
        <v>20</v>
      </c>
      <c r="B129" s="1" t="s">
        <v>396</v>
      </c>
      <c r="C129" s="18">
        <v>39432</v>
      </c>
      <c r="D129" s="13" t="s">
        <v>397</v>
      </c>
      <c r="E129" s="14" t="s">
        <v>40</v>
      </c>
      <c r="F129" s="15">
        <v>3.23</v>
      </c>
      <c r="G129" s="15" t="s">
        <v>398</v>
      </c>
      <c r="H129" s="51">
        <v>1</v>
      </c>
      <c r="I129" s="15">
        <v>279.30993999999998</v>
      </c>
      <c r="J129" s="16" t="s">
        <v>399</v>
      </c>
      <c r="K129" s="16"/>
      <c r="L129" s="16"/>
      <c r="M129" s="19">
        <v>902.17110619999994</v>
      </c>
    </row>
    <row r="130" spans="1:13" s="47" customFormat="1" ht="31.8" customHeight="1" x14ac:dyDescent="0.3">
      <c r="A130" s="1" t="s">
        <v>20</v>
      </c>
      <c r="B130" s="1" t="s">
        <v>400</v>
      </c>
      <c r="C130" s="18">
        <v>39434</v>
      </c>
      <c r="D130" s="13" t="s">
        <v>401</v>
      </c>
      <c r="E130" s="14" t="s">
        <v>52</v>
      </c>
      <c r="F130" s="15">
        <v>4.05</v>
      </c>
      <c r="G130" s="15" t="s">
        <v>402</v>
      </c>
      <c r="H130" s="51">
        <v>1</v>
      </c>
      <c r="I130" s="15">
        <v>135.50718999999998</v>
      </c>
      <c r="J130" s="16" t="s">
        <v>403</v>
      </c>
      <c r="K130" s="16"/>
      <c r="L130" s="16"/>
      <c r="M130" s="19">
        <v>548.80411949999984</v>
      </c>
    </row>
    <row r="131" spans="1:13" s="47" customFormat="1" ht="31.8" customHeight="1" x14ac:dyDescent="0.3">
      <c r="A131" s="1" t="s">
        <v>20</v>
      </c>
      <c r="B131" s="1" t="s">
        <v>404</v>
      </c>
      <c r="C131" s="18">
        <v>39435</v>
      </c>
      <c r="D131" s="13" t="s">
        <v>405</v>
      </c>
      <c r="E131" s="14" t="s">
        <v>117</v>
      </c>
      <c r="F131" s="15">
        <v>0.11</v>
      </c>
      <c r="G131" s="15" t="s">
        <v>406</v>
      </c>
      <c r="H131" s="51">
        <v>1</v>
      </c>
      <c r="I131" s="15">
        <v>1887.4159849999999</v>
      </c>
      <c r="J131" s="16" t="s">
        <v>407</v>
      </c>
      <c r="K131" s="16"/>
      <c r="L131" s="16"/>
      <c r="M131" s="19">
        <v>207.61575834999999</v>
      </c>
    </row>
    <row r="132" spans="1:13" s="47" customFormat="1" ht="31.8" customHeight="1" x14ac:dyDescent="0.3">
      <c r="A132" s="1" t="s">
        <v>20</v>
      </c>
      <c r="B132" s="1" t="s">
        <v>408</v>
      </c>
      <c r="C132" s="18">
        <v>40547</v>
      </c>
      <c r="D132" s="13" t="s">
        <v>409</v>
      </c>
      <c r="E132" s="14" t="s">
        <v>325</v>
      </c>
      <c r="F132" s="15">
        <v>29.67</v>
      </c>
      <c r="G132" s="15" t="s">
        <v>410</v>
      </c>
      <c r="H132" s="51">
        <v>1</v>
      </c>
      <c r="I132" s="15">
        <v>2.4064949999999996</v>
      </c>
      <c r="J132" s="16" t="s">
        <v>411</v>
      </c>
      <c r="K132" s="16"/>
      <c r="L132" s="16"/>
      <c r="M132" s="19">
        <v>71.400706649999989</v>
      </c>
    </row>
    <row r="133" spans="1:13" s="47" customFormat="1" ht="31.8" customHeight="1" x14ac:dyDescent="0.3">
      <c r="A133" s="1" t="s">
        <v>20</v>
      </c>
      <c r="B133" s="1" t="s">
        <v>412</v>
      </c>
      <c r="C133" s="18">
        <v>43131</v>
      </c>
      <c r="D133" s="13" t="s">
        <v>413</v>
      </c>
      <c r="E133" s="14" t="s">
        <v>52</v>
      </c>
      <c r="F133" s="15">
        <v>24.65</v>
      </c>
      <c r="G133" s="15" t="s">
        <v>414</v>
      </c>
      <c r="H133" s="51">
        <v>1</v>
      </c>
      <c r="I133" s="15">
        <v>7.2390499999999989</v>
      </c>
      <c r="J133" s="16" t="s">
        <v>415</v>
      </c>
      <c r="K133" s="16"/>
      <c r="L133" s="16"/>
      <c r="M133" s="19">
        <v>178.44258249999996</v>
      </c>
    </row>
    <row r="134" spans="1:13" s="47" customFormat="1" ht="31.8" customHeight="1" x14ac:dyDescent="0.3">
      <c r="A134" s="1" t="s">
        <v>20</v>
      </c>
      <c r="B134" s="1" t="s">
        <v>416</v>
      </c>
      <c r="C134" s="18">
        <v>88278</v>
      </c>
      <c r="D134" s="13" t="s">
        <v>417</v>
      </c>
      <c r="E134" s="14" t="s">
        <v>30</v>
      </c>
      <c r="F134" s="15">
        <v>28.23</v>
      </c>
      <c r="G134" s="15" t="s">
        <v>418</v>
      </c>
      <c r="H134" s="51">
        <v>1</v>
      </c>
      <c r="I134" s="15">
        <v>93.638089999999991</v>
      </c>
      <c r="J134" s="16" t="s">
        <v>419</v>
      </c>
      <c r="K134" s="16"/>
      <c r="L134" s="16"/>
      <c r="M134" s="19">
        <v>2643.4032806999999</v>
      </c>
    </row>
    <row r="135" spans="1:13" s="47" customFormat="1" ht="31.8" customHeight="1" x14ac:dyDescent="0.3">
      <c r="A135" s="1" t="s">
        <v>20</v>
      </c>
      <c r="B135" s="1" t="s">
        <v>420</v>
      </c>
      <c r="C135" s="18">
        <v>88316</v>
      </c>
      <c r="D135" s="13" t="s">
        <v>421</v>
      </c>
      <c r="E135" s="14" t="s">
        <v>30</v>
      </c>
      <c r="F135" s="15">
        <v>20.66</v>
      </c>
      <c r="G135" s="15" t="s">
        <v>418</v>
      </c>
      <c r="H135" s="51">
        <v>1</v>
      </c>
      <c r="I135" s="15">
        <v>93.638089999999991</v>
      </c>
      <c r="J135" s="16" t="s">
        <v>419</v>
      </c>
      <c r="K135" s="16"/>
      <c r="L135" s="16"/>
      <c r="M135" s="19">
        <v>1934.5629393999998</v>
      </c>
    </row>
    <row r="136" spans="1:13" s="47" customFormat="1" ht="31.8" customHeight="1" x14ac:dyDescent="0.3">
      <c r="A136" s="1" t="s">
        <v>14</v>
      </c>
      <c r="B136" s="1">
        <v>6</v>
      </c>
      <c r="C136" s="9"/>
      <c r="D136" s="10" t="s">
        <v>422</v>
      </c>
      <c r="E136" s="11"/>
      <c r="F136" s="12"/>
      <c r="G136" s="12"/>
      <c r="H136" s="12"/>
      <c r="I136" s="12"/>
      <c r="J136" s="12"/>
      <c r="K136" s="12"/>
      <c r="L136" s="12"/>
      <c r="M136" s="50">
        <v>18053.170544519999</v>
      </c>
    </row>
    <row r="137" spans="1:13" s="47" customFormat="1" ht="31.8" customHeight="1" x14ac:dyDescent="0.3">
      <c r="A137" s="1" t="s">
        <v>13</v>
      </c>
      <c r="B137" s="1" t="s">
        <v>423</v>
      </c>
      <c r="C137" s="2">
        <v>98546</v>
      </c>
      <c r="D137" s="3" t="s">
        <v>424</v>
      </c>
      <c r="E137" s="4" t="s">
        <v>18</v>
      </c>
      <c r="F137" s="5">
        <v>143.57539799999998</v>
      </c>
      <c r="G137" s="6"/>
      <c r="H137" s="6"/>
      <c r="I137" s="17">
        <f>101.7+24.04</f>
        <v>125.74000000000001</v>
      </c>
      <c r="J137" s="5" t="s">
        <v>425</v>
      </c>
      <c r="K137" s="5">
        <v>15254.658583358789</v>
      </c>
      <c r="L137" s="5">
        <v>2798.5119611612095</v>
      </c>
      <c r="M137" s="8">
        <v>18053.170544519999</v>
      </c>
    </row>
    <row r="138" spans="1:13" s="47" customFormat="1" ht="31.8" customHeight="1" x14ac:dyDescent="0.3">
      <c r="A138" s="1" t="s">
        <v>20</v>
      </c>
      <c r="B138" s="1" t="s">
        <v>426</v>
      </c>
      <c r="C138" s="20">
        <v>511</v>
      </c>
      <c r="D138" s="13" t="s">
        <v>427</v>
      </c>
      <c r="E138" s="14" t="s">
        <v>57</v>
      </c>
      <c r="F138" s="15">
        <v>22.34</v>
      </c>
      <c r="G138" s="15" t="s">
        <v>428</v>
      </c>
      <c r="H138" s="51">
        <v>1</v>
      </c>
      <c r="I138" s="15">
        <v>73.834528000000006</v>
      </c>
      <c r="J138" s="16" t="s">
        <v>429</v>
      </c>
      <c r="K138" s="16"/>
      <c r="L138" s="16"/>
      <c r="M138" s="19">
        <v>1649.4633555200001</v>
      </c>
    </row>
    <row r="139" spans="1:13" s="47" customFormat="1" ht="31.8" customHeight="1" x14ac:dyDescent="0.3">
      <c r="A139" s="1" t="s">
        <v>20</v>
      </c>
      <c r="B139" s="1" t="s">
        <v>430</v>
      </c>
      <c r="C139" s="20">
        <v>4015</v>
      </c>
      <c r="D139" s="13" t="s">
        <v>431</v>
      </c>
      <c r="E139" s="14" t="s">
        <v>18</v>
      </c>
      <c r="F139" s="15">
        <v>87.78</v>
      </c>
      <c r="G139" s="15" t="s">
        <v>432</v>
      </c>
      <c r="H139" s="51">
        <v>1</v>
      </c>
      <c r="I139" s="15">
        <v>142.32510600000001</v>
      </c>
      <c r="J139" s="16" t="s">
        <v>433</v>
      </c>
      <c r="K139" s="16"/>
      <c r="L139" s="16"/>
      <c r="M139" s="19">
        <v>12493.29780468</v>
      </c>
    </row>
    <row r="140" spans="1:13" s="47" customFormat="1" ht="31.8" customHeight="1" x14ac:dyDescent="0.3">
      <c r="A140" s="1" t="s">
        <v>20</v>
      </c>
      <c r="B140" s="1" t="s">
        <v>434</v>
      </c>
      <c r="C140" s="20">
        <v>4226</v>
      </c>
      <c r="D140" s="13" t="s">
        <v>435</v>
      </c>
      <c r="E140" s="14" t="s">
        <v>52</v>
      </c>
      <c r="F140" s="15">
        <v>8.42</v>
      </c>
      <c r="G140" s="15" t="s">
        <v>107</v>
      </c>
      <c r="H140" s="51">
        <v>1</v>
      </c>
      <c r="I140" s="15">
        <v>32.692400000000006</v>
      </c>
      <c r="J140" s="16" t="s">
        <v>436</v>
      </c>
      <c r="K140" s="16"/>
      <c r="L140" s="16"/>
      <c r="M140" s="19">
        <v>275.27000800000008</v>
      </c>
    </row>
    <row r="141" spans="1:13" s="47" customFormat="1" ht="31.8" customHeight="1" x14ac:dyDescent="0.3">
      <c r="A141" s="1" t="s">
        <v>20</v>
      </c>
      <c r="B141" s="1" t="s">
        <v>437</v>
      </c>
      <c r="C141" s="20">
        <v>88243</v>
      </c>
      <c r="D141" s="13" t="s">
        <v>438</v>
      </c>
      <c r="E141" s="14" t="s">
        <v>30</v>
      </c>
      <c r="F141" s="15">
        <v>21.54</v>
      </c>
      <c r="G141" s="15" t="s">
        <v>439</v>
      </c>
      <c r="H141" s="51">
        <v>1</v>
      </c>
      <c r="I141" s="15">
        <v>26.430548000000002</v>
      </c>
      <c r="J141" s="16" t="s">
        <v>440</v>
      </c>
      <c r="K141" s="16"/>
      <c r="L141" s="16"/>
      <c r="M141" s="19">
        <v>569.31400392</v>
      </c>
    </row>
    <row r="142" spans="1:13" s="47" customFormat="1" ht="31.8" customHeight="1" x14ac:dyDescent="0.3">
      <c r="A142" s="1" t="s">
        <v>20</v>
      </c>
      <c r="B142" s="1" t="s">
        <v>441</v>
      </c>
      <c r="C142" s="20">
        <v>88270</v>
      </c>
      <c r="D142" s="13" t="s">
        <v>442</v>
      </c>
      <c r="E142" s="14" t="s">
        <v>30</v>
      </c>
      <c r="F142" s="15">
        <v>26.15</v>
      </c>
      <c r="G142" s="15" t="s">
        <v>443</v>
      </c>
      <c r="H142" s="51">
        <v>1</v>
      </c>
      <c r="I142" s="15">
        <v>117.23997600000001</v>
      </c>
      <c r="J142" s="16" t="s">
        <v>444</v>
      </c>
      <c r="K142" s="16"/>
      <c r="L142" s="16"/>
      <c r="M142" s="19">
        <v>3065.8253724000001</v>
      </c>
    </row>
    <row r="143" spans="1:13" s="47" customFormat="1" ht="31.8" customHeight="1" x14ac:dyDescent="0.3">
      <c r="A143" s="1" t="s">
        <v>14</v>
      </c>
      <c r="B143" s="1">
        <v>7</v>
      </c>
      <c r="C143" s="21"/>
      <c r="D143" s="10" t="s">
        <v>445</v>
      </c>
      <c r="E143" s="11"/>
      <c r="F143" s="12"/>
      <c r="G143" s="12"/>
      <c r="H143" s="12"/>
      <c r="I143" s="12"/>
      <c r="J143" s="12"/>
      <c r="K143" s="12"/>
      <c r="L143" s="12"/>
      <c r="M143" s="50">
        <v>25376.0376799611</v>
      </c>
    </row>
    <row r="144" spans="1:13" s="47" customFormat="1" ht="31.8" customHeight="1" x14ac:dyDescent="0.3">
      <c r="A144" s="1" t="s">
        <v>13</v>
      </c>
      <c r="B144" s="1" t="s">
        <v>446</v>
      </c>
      <c r="C144" s="2">
        <v>100379</v>
      </c>
      <c r="D144" s="3" t="s">
        <v>447</v>
      </c>
      <c r="E144" s="4" t="s">
        <v>18</v>
      </c>
      <c r="F144" s="5">
        <v>23.954939999999997</v>
      </c>
      <c r="G144" s="6"/>
      <c r="H144" s="6"/>
      <c r="I144" s="7" t="e">
        <f>[1]Cobertura!#REF!+13.92</f>
        <v>#REF!</v>
      </c>
      <c r="J144" s="5" t="s">
        <v>448</v>
      </c>
      <c r="K144" s="5">
        <v>3722.2487864463869</v>
      </c>
      <c r="L144" s="5">
        <v>1639.5619579902914</v>
      </c>
      <c r="M144" s="8">
        <v>5361.8107444366788</v>
      </c>
    </row>
    <row r="145" spans="1:13" s="47" customFormat="1" ht="31.8" customHeight="1" x14ac:dyDescent="0.3">
      <c r="A145" s="1" t="s">
        <v>20</v>
      </c>
      <c r="B145" s="1" t="s">
        <v>449</v>
      </c>
      <c r="C145" s="20">
        <v>4425</v>
      </c>
      <c r="D145" s="13" t="s">
        <v>450</v>
      </c>
      <c r="E145" s="14" t="s">
        <v>40</v>
      </c>
      <c r="F145" s="15">
        <v>21.55</v>
      </c>
      <c r="G145" s="15" t="s">
        <v>451</v>
      </c>
      <c r="H145" s="51">
        <v>1</v>
      </c>
      <c r="I145" s="52">
        <v>49.69004244072174</v>
      </c>
      <c r="J145" s="16" t="s">
        <v>452</v>
      </c>
      <c r="K145" s="16"/>
      <c r="L145" s="16"/>
      <c r="M145" s="19">
        <v>1070.8204145975535</v>
      </c>
    </row>
    <row r="146" spans="1:13" s="47" customFormat="1" ht="31.8" customHeight="1" x14ac:dyDescent="0.3">
      <c r="A146" s="1" t="s">
        <v>20</v>
      </c>
      <c r="B146" s="1" t="s">
        <v>453</v>
      </c>
      <c r="C146" s="20">
        <v>4430</v>
      </c>
      <c r="D146" s="13" t="s">
        <v>454</v>
      </c>
      <c r="E146" s="14" t="s">
        <v>40</v>
      </c>
      <c r="F146" s="15">
        <v>10.19</v>
      </c>
      <c r="G146" s="15" t="s">
        <v>455</v>
      </c>
      <c r="H146" s="51">
        <v>1</v>
      </c>
      <c r="I146" s="52">
        <v>124.44893512180762</v>
      </c>
      <c r="J146" s="16" t="s">
        <v>456</v>
      </c>
      <c r="K146" s="16"/>
      <c r="L146" s="16"/>
      <c r="M146" s="19">
        <v>1268.1346488912195</v>
      </c>
    </row>
    <row r="147" spans="1:13" s="47" customFormat="1" ht="31.8" customHeight="1" x14ac:dyDescent="0.3">
      <c r="A147" s="1" t="s">
        <v>20</v>
      </c>
      <c r="B147" s="1" t="s">
        <v>457</v>
      </c>
      <c r="C147" s="20">
        <v>4472</v>
      </c>
      <c r="D147" s="13" t="s">
        <v>458</v>
      </c>
      <c r="E147" s="14" t="s">
        <v>40</v>
      </c>
      <c r="F147" s="15">
        <v>26.92</v>
      </c>
      <c r="G147" s="15" t="s">
        <v>459</v>
      </c>
      <c r="H147" s="51">
        <v>1</v>
      </c>
      <c r="I147" s="52">
        <v>41.40836870060145</v>
      </c>
      <c r="J147" s="16" t="s">
        <v>460</v>
      </c>
      <c r="K147" s="16"/>
      <c r="L147" s="16"/>
      <c r="M147" s="19">
        <v>1114.7132854201911</v>
      </c>
    </row>
    <row r="148" spans="1:13" s="47" customFormat="1" ht="31.8" customHeight="1" x14ac:dyDescent="0.3">
      <c r="A148" s="1" t="s">
        <v>20</v>
      </c>
      <c r="B148" s="1" t="s">
        <v>461</v>
      </c>
      <c r="C148" s="20">
        <v>5075</v>
      </c>
      <c r="D148" s="13" t="s">
        <v>462</v>
      </c>
      <c r="E148" s="14" t="s">
        <v>52</v>
      </c>
      <c r="F148" s="15">
        <v>14.77</v>
      </c>
      <c r="G148" s="15" t="s">
        <v>463</v>
      </c>
      <c r="H148" s="51">
        <v>1</v>
      </c>
      <c r="I148" s="52">
        <v>53.718964800780256</v>
      </c>
      <c r="J148" s="16" t="s">
        <v>464</v>
      </c>
      <c r="K148" s="16"/>
      <c r="L148" s="16"/>
      <c r="M148" s="19">
        <v>793.42911010752437</v>
      </c>
    </row>
    <row r="149" spans="1:13" s="47" customFormat="1" ht="31.8" customHeight="1" x14ac:dyDescent="0.3">
      <c r="A149" s="1" t="s">
        <v>20</v>
      </c>
      <c r="B149" s="1" t="s">
        <v>465</v>
      </c>
      <c r="C149" s="20">
        <v>4472</v>
      </c>
      <c r="D149" s="13" t="s">
        <v>458</v>
      </c>
      <c r="E149" s="14" t="s">
        <v>40</v>
      </c>
      <c r="F149" s="15">
        <v>26.92</v>
      </c>
      <c r="G149" s="15" t="s">
        <v>459</v>
      </c>
      <c r="H149" s="51">
        <v>1</v>
      </c>
      <c r="I149" s="52">
        <v>41.40836870060145</v>
      </c>
      <c r="J149" s="16" t="s">
        <v>460</v>
      </c>
      <c r="K149" s="16"/>
      <c r="L149" s="16"/>
      <c r="M149" s="19">
        <v>1114.7132854201911</v>
      </c>
    </row>
    <row r="150" spans="1:13" s="47" customFormat="1" ht="31.8" customHeight="1" x14ac:dyDescent="0.3">
      <c r="A150" s="1" t="s">
        <v>13</v>
      </c>
      <c r="B150" s="1" t="s">
        <v>466</v>
      </c>
      <c r="C150" s="2">
        <v>94441</v>
      </c>
      <c r="D150" s="3" t="s">
        <v>467</v>
      </c>
      <c r="E150" s="4" t="s">
        <v>18</v>
      </c>
      <c r="F150" s="5">
        <v>58.571699999999993</v>
      </c>
      <c r="G150" s="22"/>
      <c r="H150" s="22"/>
      <c r="I150" s="7" t="e">
        <f>[1]Cobertura!#REF!+13.92</f>
        <v>#REF!</v>
      </c>
      <c r="J150" s="5" t="s">
        <v>448</v>
      </c>
      <c r="K150" s="5">
        <v>11414.893663988803</v>
      </c>
      <c r="L150" s="5">
        <v>1695.1525469356147</v>
      </c>
      <c r="M150" s="8">
        <v>13110.04621092442</v>
      </c>
    </row>
    <row r="151" spans="1:13" s="47" customFormat="1" ht="31.8" customHeight="1" x14ac:dyDescent="0.3">
      <c r="A151" s="1" t="s">
        <v>20</v>
      </c>
      <c r="B151" s="1" t="s">
        <v>468</v>
      </c>
      <c r="C151" s="20">
        <v>7175</v>
      </c>
      <c r="D151" s="13" t="s">
        <v>469</v>
      </c>
      <c r="E151" s="14" t="s">
        <v>117</v>
      </c>
      <c r="F151" s="15">
        <v>3.3</v>
      </c>
      <c r="G151" s="15" t="s">
        <v>470</v>
      </c>
      <c r="H151" s="51">
        <v>1</v>
      </c>
      <c r="I151" s="52">
        <v>3972.7412760377033</v>
      </c>
      <c r="J151" s="16" t="s">
        <v>471</v>
      </c>
      <c r="K151" s="16"/>
      <c r="L151" s="16"/>
      <c r="M151" s="19">
        <v>13110.04621092442</v>
      </c>
    </row>
    <row r="152" spans="1:13" s="47" customFormat="1" ht="31.8" customHeight="1" x14ac:dyDescent="0.3">
      <c r="A152" s="1" t="s">
        <v>20</v>
      </c>
      <c r="B152" s="1" t="s">
        <v>472</v>
      </c>
      <c r="C152" s="20">
        <v>11029</v>
      </c>
      <c r="D152" s="13" t="s">
        <v>473</v>
      </c>
      <c r="E152" s="14" t="s">
        <v>474</v>
      </c>
      <c r="F152" s="15">
        <v>1.93</v>
      </c>
      <c r="G152" s="15" t="s">
        <v>475</v>
      </c>
      <c r="H152" s="51">
        <v>1</v>
      </c>
      <c r="I152" s="52">
        <v>0</v>
      </c>
      <c r="J152" s="16" t="s">
        <v>476</v>
      </c>
      <c r="K152" s="16"/>
      <c r="L152" s="16"/>
      <c r="M152" s="19">
        <v>0</v>
      </c>
    </row>
    <row r="153" spans="1:13" s="47" customFormat="1" ht="31.8" customHeight="1" x14ac:dyDescent="0.3">
      <c r="A153" s="1" t="s">
        <v>13</v>
      </c>
      <c r="B153" s="1" t="s">
        <v>477</v>
      </c>
      <c r="C153" s="2">
        <v>94231</v>
      </c>
      <c r="D153" s="3" t="s">
        <v>478</v>
      </c>
      <c r="E153" s="4" t="s">
        <v>40</v>
      </c>
      <c r="F153" s="5">
        <v>49.405332000000001</v>
      </c>
      <c r="G153" s="6"/>
      <c r="H153" s="6"/>
      <c r="I153" s="17">
        <f>64.43+7</f>
        <v>71.430000000000007</v>
      </c>
      <c r="J153" s="5" t="s">
        <v>479</v>
      </c>
      <c r="K153" s="5">
        <v>3162.4192317081188</v>
      </c>
      <c r="L153" s="5">
        <v>366.60363305188201</v>
      </c>
      <c r="M153" s="8">
        <v>3529.0228647600006</v>
      </c>
    </row>
    <row r="154" spans="1:13" s="47" customFormat="1" ht="31.8" customHeight="1" x14ac:dyDescent="0.3">
      <c r="A154" s="1" t="s">
        <v>20</v>
      </c>
      <c r="B154" s="1" t="s">
        <v>480</v>
      </c>
      <c r="C154" s="20">
        <v>142</v>
      </c>
      <c r="D154" s="13" t="s">
        <v>481</v>
      </c>
      <c r="E154" s="14" t="s">
        <v>482</v>
      </c>
      <c r="F154" s="15">
        <v>36.880000000000003</v>
      </c>
      <c r="G154" s="15" t="s">
        <v>483</v>
      </c>
      <c r="H154" s="51">
        <v>1</v>
      </c>
      <c r="I154" s="15">
        <v>14.143140000000002</v>
      </c>
      <c r="J154" s="16" t="s">
        <v>484</v>
      </c>
      <c r="K154" s="16"/>
      <c r="L154" s="16"/>
      <c r="M154" s="19">
        <v>521.59900320000008</v>
      </c>
    </row>
    <row r="155" spans="1:13" s="47" customFormat="1" ht="31.8" customHeight="1" x14ac:dyDescent="0.3">
      <c r="A155" s="1" t="s">
        <v>20</v>
      </c>
      <c r="B155" s="1" t="s">
        <v>485</v>
      </c>
      <c r="C155" s="20">
        <v>5061</v>
      </c>
      <c r="D155" s="13" t="s">
        <v>486</v>
      </c>
      <c r="E155" s="14" t="s">
        <v>52</v>
      </c>
      <c r="F155" s="15">
        <v>14.52</v>
      </c>
      <c r="G155" s="15" t="s">
        <v>487</v>
      </c>
      <c r="H155" s="51">
        <v>1</v>
      </c>
      <c r="I155" s="15">
        <v>0.42858000000000007</v>
      </c>
      <c r="J155" s="16" t="s">
        <v>488</v>
      </c>
      <c r="K155" s="16"/>
      <c r="L155" s="16"/>
      <c r="M155" s="19">
        <v>6.2229816000000007</v>
      </c>
    </row>
    <row r="156" spans="1:13" s="47" customFormat="1" ht="31.8" customHeight="1" x14ac:dyDescent="0.3">
      <c r="A156" s="1" t="s">
        <v>20</v>
      </c>
      <c r="B156" s="1" t="s">
        <v>489</v>
      </c>
      <c r="C156" s="20">
        <v>5104</v>
      </c>
      <c r="D156" s="13" t="s">
        <v>490</v>
      </c>
      <c r="E156" s="14" t="s">
        <v>52</v>
      </c>
      <c r="F156" s="15">
        <v>71.81</v>
      </c>
      <c r="G156" s="15" t="s">
        <v>491</v>
      </c>
      <c r="H156" s="51">
        <v>1</v>
      </c>
      <c r="I156" s="15">
        <v>8.5716000000000001E-2</v>
      </c>
      <c r="J156" s="16" t="s">
        <v>492</v>
      </c>
      <c r="K156" s="16"/>
      <c r="L156" s="16"/>
      <c r="M156" s="19">
        <v>6.1552659600000004</v>
      </c>
    </row>
    <row r="157" spans="1:13" s="47" customFormat="1" ht="31.8" customHeight="1" x14ac:dyDescent="0.3">
      <c r="A157" s="1" t="s">
        <v>20</v>
      </c>
      <c r="B157" s="1" t="s">
        <v>493</v>
      </c>
      <c r="C157" s="20">
        <v>13388</v>
      </c>
      <c r="D157" s="13" t="s">
        <v>494</v>
      </c>
      <c r="E157" s="14" t="s">
        <v>52</v>
      </c>
      <c r="F157" s="15">
        <v>264.44</v>
      </c>
      <c r="G157" s="15" t="s">
        <v>495</v>
      </c>
      <c r="H157" s="51">
        <v>1</v>
      </c>
      <c r="I157" s="15">
        <v>3.21435</v>
      </c>
      <c r="J157" s="16" t="s">
        <v>496</v>
      </c>
      <c r="K157" s="16"/>
      <c r="L157" s="16"/>
      <c r="M157" s="19">
        <v>850.00271399999997</v>
      </c>
    </row>
    <row r="158" spans="1:13" s="47" customFormat="1" ht="31.8" customHeight="1" x14ac:dyDescent="0.3">
      <c r="A158" s="1" t="s">
        <v>20</v>
      </c>
      <c r="B158" s="1" t="s">
        <v>497</v>
      </c>
      <c r="C158" s="20">
        <v>40873</v>
      </c>
      <c r="D158" s="13" t="s">
        <v>498</v>
      </c>
      <c r="E158" s="14" t="s">
        <v>40</v>
      </c>
      <c r="F158" s="15">
        <v>28.6</v>
      </c>
      <c r="G158" s="15" t="s">
        <v>499</v>
      </c>
      <c r="H158" s="51">
        <v>1</v>
      </c>
      <c r="I158" s="15">
        <v>75.001500000000007</v>
      </c>
      <c r="J158" s="16" t="s">
        <v>500</v>
      </c>
      <c r="K158" s="16"/>
      <c r="L158" s="16"/>
      <c r="M158" s="19">
        <v>2145.0429000000004</v>
      </c>
    </row>
    <row r="159" spans="1:13" s="47" customFormat="1" ht="31.8" customHeight="1" x14ac:dyDescent="0.3">
      <c r="A159" s="1" t="s">
        <v>13</v>
      </c>
      <c r="B159" s="1" t="s">
        <v>501</v>
      </c>
      <c r="C159" s="2">
        <v>94228</v>
      </c>
      <c r="D159" s="3" t="s">
        <v>502</v>
      </c>
      <c r="E159" s="4" t="s">
        <v>40</v>
      </c>
      <c r="F159" s="5">
        <v>88.919343999999995</v>
      </c>
      <c r="G159" s="6"/>
      <c r="H159" s="6"/>
      <c r="I159" s="17" t="e">
        <f>[1]Cobertura!#REF!+4</f>
        <v>#REF!</v>
      </c>
      <c r="J159" s="5" t="s">
        <v>503</v>
      </c>
      <c r="K159" s="5">
        <v>1548.5336966983191</v>
      </c>
      <c r="L159" s="5">
        <v>208.51254074168094</v>
      </c>
      <c r="M159" s="8">
        <v>1757.0462374399999</v>
      </c>
    </row>
    <row r="160" spans="1:13" s="47" customFormat="1" ht="31.8" customHeight="1" x14ac:dyDescent="0.3">
      <c r="A160" s="1" t="s">
        <v>20</v>
      </c>
      <c r="B160" s="1" t="s">
        <v>504</v>
      </c>
      <c r="C160" s="20">
        <v>142</v>
      </c>
      <c r="D160" s="13" t="s">
        <v>481</v>
      </c>
      <c r="E160" s="14" t="s">
        <v>482</v>
      </c>
      <c r="F160" s="15">
        <v>36.880000000000003</v>
      </c>
      <c r="G160" s="15" t="s">
        <v>505</v>
      </c>
      <c r="H160" s="51">
        <v>1</v>
      </c>
      <c r="I160" s="15">
        <v>1.6005600000000002</v>
      </c>
      <c r="J160" s="16" t="s">
        <v>506</v>
      </c>
      <c r="K160" s="16"/>
      <c r="L160" s="16"/>
      <c r="M160" s="19">
        <v>59.02865280000001</v>
      </c>
    </row>
    <row r="161" spans="1:13" s="47" customFormat="1" ht="31.8" customHeight="1" x14ac:dyDescent="0.3">
      <c r="A161" s="1" t="s">
        <v>20</v>
      </c>
      <c r="B161" s="1" t="s">
        <v>507</v>
      </c>
      <c r="C161" s="20">
        <v>5061</v>
      </c>
      <c r="D161" s="13" t="s">
        <v>486</v>
      </c>
      <c r="E161" s="14" t="s">
        <v>52</v>
      </c>
      <c r="F161" s="15">
        <v>14.52</v>
      </c>
      <c r="G161" s="15" t="s">
        <v>508</v>
      </c>
      <c r="H161" s="51">
        <v>1</v>
      </c>
      <c r="I161" s="15">
        <v>0.25688</v>
      </c>
      <c r="J161" s="16" t="s">
        <v>509</v>
      </c>
      <c r="K161" s="16"/>
      <c r="L161" s="16"/>
      <c r="M161" s="19">
        <v>3.7298975999999997</v>
      </c>
    </row>
    <row r="162" spans="1:13" s="47" customFormat="1" ht="31.8" customHeight="1" x14ac:dyDescent="0.3">
      <c r="A162" s="1" t="s">
        <v>20</v>
      </c>
      <c r="B162" s="1" t="s">
        <v>510</v>
      </c>
      <c r="C162" s="20">
        <v>5104</v>
      </c>
      <c r="D162" s="13" t="s">
        <v>490</v>
      </c>
      <c r="E162" s="14" t="s">
        <v>52</v>
      </c>
      <c r="F162" s="15">
        <v>71.81</v>
      </c>
      <c r="G162" s="15" t="s">
        <v>511</v>
      </c>
      <c r="H162" s="51">
        <v>1</v>
      </c>
      <c r="I162" s="15">
        <v>4.7424000000000001E-2</v>
      </c>
      <c r="J162" s="16" t="s">
        <v>512</v>
      </c>
      <c r="K162" s="16"/>
      <c r="L162" s="16"/>
      <c r="M162" s="19">
        <v>3.4055174400000001</v>
      </c>
    </row>
    <row r="163" spans="1:13" s="47" customFormat="1" ht="31.8" customHeight="1" x14ac:dyDescent="0.3">
      <c r="A163" s="1" t="s">
        <v>20</v>
      </c>
      <c r="B163" s="1" t="s">
        <v>513</v>
      </c>
      <c r="C163" s="20">
        <v>13388</v>
      </c>
      <c r="D163" s="13" t="s">
        <v>494</v>
      </c>
      <c r="E163" s="14" t="s">
        <v>52</v>
      </c>
      <c r="F163" s="15">
        <v>264.44</v>
      </c>
      <c r="G163" s="15" t="s">
        <v>514</v>
      </c>
      <c r="H163" s="51">
        <v>1</v>
      </c>
      <c r="I163" s="15">
        <v>1.7784</v>
      </c>
      <c r="J163" s="16" t="s">
        <v>515</v>
      </c>
      <c r="K163" s="16"/>
      <c r="L163" s="16"/>
      <c r="M163" s="19">
        <v>470.28009600000001</v>
      </c>
    </row>
    <row r="164" spans="1:13" s="47" customFormat="1" ht="31.8" customHeight="1" x14ac:dyDescent="0.3">
      <c r="A164" s="1" t="s">
        <v>20</v>
      </c>
      <c r="B164" s="1" t="s">
        <v>516</v>
      </c>
      <c r="C164" s="20">
        <v>40783</v>
      </c>
      <c r="D164" s="13" t="s">
        <v>517</v>
      </c>
      <c r="E164" s="14" t="s">
        <v>40</v>
      </c>
      <c r="F164" s="15">
        <v>51.53</v>
      </c>
      <c r="G164" s="15" t="s">
        <v>499</v>
      </c>
      <c r="H164" s="51">
        <v>1</v>
      </c>
      <c r="I164" s="15">
        <v>20.748000000000001</v>
      </c>
      <c r="J164" s="16" t="s">
        <v>518</v>
      </c>
      <c r="K164" s="16"/>
      <c r="L164" s="16"/>
      <c r="M164" s="19">
        <v>1069.14444</v>
      </c>
    </row>
    <row r="165" spans="1:13" s="47" customFormat="1" ht="31.8" customHeight="1" x14ac:dyDescent="0.3">
      <c r="A165" s="1" t="s">
        <v>20</v>
      </c>
      <c r="B165" s="1" t="s">
        <v>519</v>
      </c>
      <c r="C165" s="20">
        <v>88316</v>
      </c>
      <c r="D165" s="13" t="s">
        <v>421</v>
      </c>
      <c r="E165" s="14" t="s">
        <v>30</v>
      </c>
      <c r="F165" s="15">
        <v>20.66</v>
      </c>
      <c r="G165" s="15" t="s">
        <v>520</v>
      </c>
      <c r="H165" s="51">
        <v>1</v>
      </c>
      <c r="I165" s="15">
        <v>7.3309600000000001</v>
      </c>
      <c r="J165" s="16" t="s">
        <v>521</v>
      </c>
      <c r="K165" s="16"/>
      <c r="L165" s="16"/>
      <c r="M165" s="19">
        <v>151.45763360000001</v>
      </c>
    </row>
    <row r="166" spans="1:13" s="47" customFormat="1" ht="31.8" customHeight="1" x14ac:dyDescent="0.3">
      <c r="A166" s="1" t="s">
        <v>13</v>
      </c>
      <c r="B166" s="1" t="s">
        <v>522</v>
      </c>
      <c r="C166" s="2">
        <v>100325</v>
      </c>
      <c r="D166" s="3" t="s">
        <v>523</v>
      </c>
      <c r="E166" s="4" t="s">
        <v>40</v>
      </c>
      <c r="F166" s="5">
        <v>81.888239999999996</v>
      </c>
      <c r="G166" s="6"/>
      <c r="H166" s="6"/>
      <c r="I166" s="7" t="e">
        <f>SUM([1]Cobertura!#REF!)+4</f>
        <v>#REF!</v>
      </c>
      <c r="J166" s="5" t="s">
        <v>503</v>
      </c>
      <c r="K166" s="5">
        <v>1586.1498758147673</v>
      </c>
      <c r="L166" s="5">
        <v>31.961746585232756</v>
      </c>
      <c r="M166" s="8">
        <v>1618.1116224</v>
      </c>
    </row>
    <row r="167" spans="1:13" s="47" customFormat="1" ht="31.8" customHeight="1" x14ac:dyDescent="0.3">
      <c r="A167" s="1" t="s">
        <v>20</v>
      </c>
      <c r="B167" s="1" t="s">
        <v>524</v>
      </c>
      <c r="C167" s="20">
        <v>1607</v>
      </c>
      <c r="D167" s="13" t="s">
        <v>525</v>
      </c>
      <c r="E167" s="14" t="s">
        <v>474</v>
      </c>
      <c r="F167" s="15">
        <v>0.26</v>
      </c>
      <c r="G167" s="15" t="s">
        <v>526</v>
      </c>
      <c r="H167" s="51">
        <v>1</v>
      </c>
      <c r="I167" s="52">
        <v>82.992000000000004</v>
      </c>
      <c r="J167" s="16" t="s">
        <v>527</v>
      </c>
      <c r="K167" s="16"/>
      <c r="L167" s="16"/>
      <c r="M167" s="19">
        <v>21.577920000000002</v>
      </c>
    </row>
    <row r="168" spans="1:13" s="47" customFormat="1" ht="31.8" customHeight="1" x14ac:dyDescent="0.3">
      <c r="A168" s="1" t="s">
        <v>20</v>
      </c>
      <c r="B168" s="1" t="s">
        <v>528</v>
      </c>
      <c r="C168" s="20">
        <v>4302</v>
      </c>
      <c r="D168" s="13" t="s">
        <v>529</v>
      </c>
      <c r="E168" s="14" t="s">
        <v>117</v>
      </c>
      <c r="F168" s="15">
        <v>3.91</v>
      </c>
      <c r="G168" s="15" t="s">
        <v>526</v>
      </c>
      <c r="H168" s="51">
        <v>1</v>
      </c>
      <c r="I168" s="52">
        <v>82.992000000000004</v>
      </c>
      <c r="J168" s="16" t="s">
        <v>530</v>
      </c>
      <c r="K168" s="16"/>
      <c r="L168" s="16"/>
      <c r="M168" s="19">
        <v>324.49872000000005</v>
      </c>
    </row>
    <row r="169" spans="1:13" s="47" customFormat="1" ht="31.8" customHeight="1" x14ac:dyDescent="0.3">
      <c r="A169" s="1" t="s">
        <v>20</v>
      </c>
      <c r="B169" s="1" t="s">
        <v>531</v>
      </c>
      <c r="C169" s="20">
        <v>7214</v>
      </c>
      <c r="D169" s="13" t="s">
        <v>532</v>
      </c>
      <c r="E169" s="14" t="s">
        <v>117</v>
      </c>
      <c r="F169" s="15">
        <v>62.56</v>
      </c>
      <c r="G169" s="15" t="s">
        <v>533</v>
      </c>
      <c r="H169" s="51">
        <v>1</v>
      </c>
      <c r="I169" s="52">
        <v>20.33304</v>
      </c>
      <c r="J169" s="16" t="s">
        <v>534</v>
      </c>
      <c r="K169" s="16"/>
      <c r="L169" s="16"/>
      <c r="M169" s="19">
        <v>1272.0349824</v>
      </c>
    </row>
    <row r="170" spans="1:13" s="47" customFormat="1" ht="31.8" customHeight="1" x14ac:dyDescent="0.3">
      <c r="A170" s="1" t="s">
        <v>14</v>
      </c>
      <c r="B170" s="1">
        <v>8</v>
      </c>
      <c r="C170" s="21"/>
      <c r="D170" s="23" t="s">
        <v>535</v>
      </c>
      <c r="E170" s="24"/>
      <c r="F170" s="25"/>
      <c r="G170" s="25"/>
      <c r="H170" s="25"/>
      <c r="I170" s="25"/>
      <c r="J170" s="25"/>
      <c r="K170" s="25"/>
      <c r="L170" s="25"/>
      <c r="M170" s="50">
        <v>14972.69879</v>
      </c>
    </row>
    <row r="171" spans="1:13" s="47" customFormat="1" ht="31.8" customHeight="1" x14ac:dyDescent="0.3">
      <c r="A171" s="1" t="s">
        <v>13</v>
      </c>
      <c r="B171" s="1" t="s">
        <v>536</v>
      </c>
      <c r="C171" s="2">
        <v>101876</v>
      </c>
      <c r="D171" s="3" t="s">
        <v>537</v>
      </c>
      <c r="E171" s="4" t="s">
        <v>117</v>
      </c>
      <c r="F171" s="5">
        <v>59.927991999999996</v>
      </c>
      <c r="G171" s="6"/>
      <c r="H171" s="6"/>
      <c r="I171" s="17">
        <v>2</v>
      </c>
      <c r="J171" s="5" t="s">
        <v>538</v>
      </c>
      <c r="K171" s="5">
        <v>99.597519152678245</v>
      </c>
      <c r="L171" s="5">
        <v>20.258464847321743</v>
      </c>
      <c r="M171" s="8">
        <v>119.85598399999999</v>
      </c>
    </row>
    <row r="172" spans="1:13" s="47" customFormat="1" ht="31.8" customHeight="1" x14ac:dyDescent="0.3">
      <c r="A172" s="1" t="s">
        <v>20</v>
      </c>
      <c r="B172" s="1" t="s">
        <v>539</v>
      </c>
      <c r="C172" s="20">
        <v>39795</v>
      </c>
      <c r="D172" s="13" t="s">
        <v>540</v>
      </c>
      <c r="E172" s="14" t="s">
        <v>117</v>
      </c>
      <c r="F172" s="15">
        <v>56.9</v>
      </c>
      <c r="G172" s="15" t="s">
        <v>23</v>
      </c>
      <c r="H172" s="51">
        <v>1</v>
      </c>
      <c r="I172" s="15">
        <v>2</v>
      </c>
      <c r="J172" s="16" t="s">
        <v>538</v>
      </c>
      <c r="K172" s="16"/>
      <c r="L172" s="16"/>
      <c r="M172" s="19">
        <v>113.8</v>
      </c>
    </row>
    <row r="173" spans="1:13" s="47" customFormat="1" ht="31.8" customHeight="1" x14ac:dyDescent="0.3">
      <c r="A173" s="1" t="s">
        <v>20</v>
      </c>
      <c r="B173" s="1" t="s">
        <v>541</v>
      </c>
      <c r="C173" s="20">
        <v>87367</v>
      </c>
      <c r="D173" s="13" t="s">
        <v>542</v>
      </c>
      <c r="E173" s="14" t="s">
        <v>75</v>
      </c>
      <c r="F173" s="15">
        <v>688.18</v>
      </c>
      <c r="G173" s="15" t="s">
        <v>543</v>
      </c>
      <c r="H173" s="51">
        <v>1</v>
      </c>
      <c r="I173" s="15">
        <v>8.8000000000000005E-3</v>
      </c>
      <c r="J173" s="16" t="s">
        <v>544</v>
      </c>
      <c r="K173" s="16"/>
      <c r="L173" s="16"/>
      <c r="M173" s="19">
        <v>6.0559839999999996</v>
      </c>
    </row>
    <row r="174" spans="1:13" s="47" customFormat="1" ht="31.8" customHeight="1" x14ac:dyDescent="0.3">
      <c r="A174" s="1" t="s">
        <v>13</v>
      </c>
      <c r="B174" s="1" t="s">
        <v>545</v>
      </c>
      <c r="C174" s="2">
        <v>93662</v>
      </c>
      <c r="D174" s="3" t="s">
        <v>546</v>
      </c>
      <c r="E174" s="4" t="s">
        <v>117</v>
      </c>
      <c r="F174" s="5">
        <v>46.93</v>
      </c>
      <c r="G174" s="6"/>
      <c r="H174" s="6"/>
      <c r="I174" s="17">
        <v>12</v>
      </c>
      <c r="J174" s="5" t="s">
        <v>547</v>
      </c>
      <c r="K174" s="5">
        <v>511.49297590559996</v>
      </c>
      <c r="L174" s="5">
        <v>51.667024094399991</v>
      </c>
      <c r="M174" s="8">
        <v>563.16</v>
      </c>
    </row>
    <row r="175" spans="1:13" s="47" customFormat="1" ht="31.8" customHeight="1" x14ac:dyDescent="0.3">
      <c r="A175" s="1" t="s">
        <v>20</v>
      </c>
      <c r="B175" s="1" t="s">
        <v>548</v>
      </c>
      <c r="C175" s="20">
        <v>1571</v>
      </c>
      <c r="D175" s="13" t="s">
        <v>549</v>
      </c>
      <c r="E175" s="14" t="s">
        <v>117</v>
      </c>
      <c r="F175" s="15">
        <v>1.58</v>
      </c>
      <c r="G175" s="15" t="s">
        <v>550</v>
      </c>
      <c r="H175" s="51">
        <v>1</v>
      </c>
      <c r="I175" s="15">
        <v>24</v>
      </c>
      <c r="J175" s="16" t="s">
        <v>551</v>
      </c>
      <c r="K175" s="16"/>
      <c r="L175" s="16"/>
      <c r="M175" s="19">
        <v>37.92</v>
      </c>
    </row>
    <row r="176" spans="1:13" s="47" customFormat="1" ht="31.8" customHeight="1" x14ac:dyDescent="0.3">
      <c r="A176" s="1" t="s">
        <v>20</v>
      </c>
      <c r="B176" s="1" t="s">
        <v>552</v>
      </c>
      <c r="C176" s="20">
        <v>34616</v>
      </c>
      <c r="D176" s="13" t="s">
        <v>553</v>
      </c>
      <c r="E176" s="14" t="s">
        <v>117</v>
      </c>
      <c r="F176" s="15">
        <v>43.77</v>
      </c>
      <c r="G176" s="15" t="s">
        <v>23</v>
      </c>
      <c r="H176" s="51">
        <v>1</v>
      </c>
      <c r="I176" s="15">
        <v>12</v>
      </c>
      <c r="J176" s="16" t="s">
        <v>547</v>
      </c>
      <c r="K176" s="16"/>
      <c r="L176" s="16"/>
      <c r="M176" s="19">
        <v>525.24</v>
      </c>
    </row>
    <row r="177" spans="1:13" s="47" customFormat="1" ht="31.8" customHeight="1" x14ac:dyDescent="0.3">
      <c r="A177" s="1" t="s">
        <v>13</v>
      </c>
      <c r="B177" s="1" t="s">
        <v>554</v>
      </c>
      <c r="C177" s="2">
        <v>91834</v>
      </c>
      <c r="D177" s="3" t="s">
        <v>555</v>
      </c>
      <c r="E177" s="4" t="s">
        <v>40</v>
      </c>
      <c r="F177" s="5">
        <v>14.546999999999999</v>
      </c>
      <c r="G177" s="6"/>
      <c r="H177" s="6"/>
      <c r="I177" s="17">
        <v>350</v>
      </c>
      <c r="J177" s="5" t="s">
        <v>556</v>
      </c>
      <c r="K177" s="5">
        <v>2802.7323077617498</v>
      </c>
      <c r="L177" s="5">
        <v>2288.71769223825</v>
      </c>
      <c r="M177" s="8">
        <v>5091.45</v>
      </c>
    </row>
    <row r="178" spans="1:13" s="47" customFormat="1" ht="31.8" customHeight="1" x14ac:dyDescent="0.3">
      <c r="A178" s="1" t="s">
        <v>20</v>
      </c>
      <c r="B178" s="1" t="s">
        <v>557</v>
      </c>
      <c r="C178" s="20">
        <v>2688</v>
      </c>
      <c r="D178" s="13" t="s">
        <v>558</v>
      </c>
      <c r="E178" s="14" t="s">
        <v>40</v>
      </c>
      <c r="F178" s="15">
        <v>3.27</v>
      </c>
      <c r="G178" s="15" t="s">
        <v>559</v>
      </c>
      <c r="H178" s="51">
        <v>1</v>
      </c>
      <c r="I178" s="15">
        <v>385.00000000000006</v>
      </c>
      <c r="J178" s="16" t="s">
        <v>560</v>
      </c>
      <c r="K178" s="16"/>
      <c r="L178" s="16"/>
      <c r="M178" s="19">
        <v>1258.9500000000003</v>
      </c>
    </row>
    <row r="179" spans="1:13" s="47" customFormat="1" ht="31.8" customHeight="1" x14ac:dyDescent="0.3">
      <c r="A179" s="1" t="s">
        <v>20</v>
      </c>
      <c r="B179" s="1" t="s">
        <v>561</v>
      </c>
      <c r="C179" s="20">
        <v>91170</v>
      </c>
      <c r="D179" s="13" t="s">
        <v>562</v>
      </c>
      <c r="E179" s="14" t="s">
        <v>40</v>
      </c>
      <c r="F179" s="15">
        <v>10.95</v>
      </c>
      <c r="G179" s="15" t="s">
        <v>23</v>
      </c>
      <c r="H179" s="51">
        <v>1</v>
      </c>
      <c r="I179" s="15">
        <v>350</v>
      </c>
      <c r="J179" s="16" t="s">
        <v>556</v>
      </c>
      <c r="K179" s="16"/>
      <c r="L179" s="16"/>
      <c r="M179" s="19">
        <v>3832.4999999999995</v>
      </c>
    </row>
    <row r="180" spans="1:13" s="47" customFormat="1" ht="31.8" customHeight="1" x14ac:dyDescent="0.3">
      <c r="A180" s="1" t="s">
        <v>13</v>
      </c>
      <c r="B180" s="1" t="s">
        <v>563</v>
      </c>
      <c r="C180" s="2">
        <v>91924</v>
      </c>
      <c r="D180" s="3" t="s">
        <v>564</v>
      </c>
      <c r="E180" s="4" t="s">
        <v>40</v>
      </c>
      <c r="F180" s="5">
        <v>1.7336320000000003</v>
      </c>
      <c r="G180" s="6"/>
      <c r="H180" s="6"/>
      <c r="I180" s="17">
        <v>400</v>
      </c>
      <c r="J180" s="5" t="s">
        <v>565</v>
      </c>
      <c r="K180" s="5">
        <v>486.41473386782735</v>
      </c>
      <c r="L180" s="5">
        <v>207.03806613217287</v>
      </c>
      <c r="M180" s="8">
        <v>693.45280000000014</v>
      </c>
    </row>
    <row r="181" spans="1:13" s="47" customFormat="1" ht="31.8" customHeight="1" x14ac:dyDescent="0.3">
      <c r="A181" s="1" t="s">
        <v>20</v>
      </c>
      <c r="B181" s="1" t="s">
        <v>566</v>
      </c>
      <c r="C181" s="20">
        <v>1013</v>
      </c>
      <c r="D181" s="13" t="s">
        <v>567</v>
      </c>
      <c r="E181" s="14" t="s">
        <v>40</v>
      </c>
      <c r="F181" s="15">
        <v>1.37</v>
      </c>
      <c r="G181" s="15" t="s">
        <v>568</v>
      </c>
      <c r="H181" s="51">
        <v>1</v>
      </c>
      <c r="I181" s="15">
        <v>497.36</v>
      </c>
      <c r="J181" s="16" t="s">
        <v>569</v>
      </c>
      <c r="K181" s="16"/>
      <c r="L181" s="16"/>
      <c r="M181" s="19">
        <v>681.3832000000001</v>
      </c>
    </row>
    <row r="182" spans="1:13" s="47" customFormat="1" ht="31.8" customHeight="1" x14ac:dyDescent="0.3">
      <c r="A182" s="1" t="s">
        <v>20</v>
      </c>
      <c r="B182" s="1" t="s">
        <v>570</v>
      </c>
      <c r="C182" s="20">
        <v>21127</v>
      </c>
      <c r="D182" s="13" t="s">
        <v>571</v>
      </c>
      <c r="E182" s="14" t="s">
        <v>117</v>
      </c>
      <c r="F182" s="15">
        <v>3.21</v>
      </c>
      <c r="G182" s="15" t="s">
        <v>572</v>
      </c>
      <c r="H182" s="51">
        <v>1</v>
      </c>
      <c r="I182" s="15">
        <v>3.7600000000000002</v>
      </c>
      <c r="J182" s="16" t="s">
        <v>573</v>
      </c>
      <c r="K182" s="16"/>
      <c r="L182" s="16"/>
      <c r="M182" s="19">
        <v>12.069600000000001</v>
      </c>
    </row>
    <row r="183" spans="1:13" s="47" customFormat="1" ht="31.8" customHeight="1" x14ac:dyDescent="0.3">
      <c r="A183" s="1" t="s">
        <v>13</v>
      </c>
      <c r="B183" s="1" t="s">
        <v>574</v>
      </c>
      <c r="C183" s="2">
        <v>91926</v>
      </c>
      <c r="D183" s="3" t="s">
        <v>575</v>
      </c>
      <c r="E183" s="4" t="s">
        <v>40</v>
      </c>
      <c r="F183" s="5">
        <v>2.6857440000000001</v>
      </c>
      <c r="G183" s="6"/>
      <c r="H183" s="6"/>
      <c r="I183" s="17">
        <v>400</v>
      </c>
      <c r="J183" s="5" t="s">
        <v>565</v>
      </c>
      <c r="K183" s="5">
        <v>795.08659020537607</v>
      </c>
      <c r="L183" s="5">
        <v>279.21100979462403</v>
      </c>
      <c r="M183" s="8">
        <v>1074.2976000000001</v>
      </c>
    </row>
    <row r="184" spans="1:13" s="47" customFormat="1" ht="31.8" customHeight="1" x14ac:dyDescent="0.3">
      <c r="A184" s="1" t="s">
        <v>20</v>
      </c>
      <c r="B184" s="1" t="s">
        <v>576</v>
      </c>
      <c r="C184" s="20">
        <v>1014</v>
      </c>
      <c r="D184" s="13" t="s">
        <v>577</v>
      </c>
      <c r="E184" s="14" t="s">
        <v>40</v>
      </c>
      <c r="F184" s="15">
        <v>2.16</v>
      </c>
      <c r="G184" s="15" t="s">
        <v>568</v>
      </c>
      <c r="H184" s="51">
        <v>1</v>
      </c>
      <c r="I184" s="15">
        <v>497.36</v>
      </c>
      <c r="J184" s="16" t="s">
        <v>569</v>
      </c>
      <c r="K184" s="16"/>
      <c r="L184" s="16"/>
      <c r="M184" s="19">
        <v>1074.2976000000001</v>
      </c>
    </row>
    <row r="185" spans="1:13" s="47" customFormat="1" ht="31.8" customHeight="1" x14ac:dyDescent="0.3">
      <c r="A185" s="1" t="s">
        <v>13</v>
      </c>
      <c r="B185" s="1" t="s">
        <v>578</v>
      </c>
      <c r="C185" s="2">
        <v>97610</v>
      </c>
      <c r="D185" s="3" t="s">
        <v>579</v>
      </c>
      <c r="E185" s="4" t="s">
        <v>117</v>
      </c>
      <c r="F185" s="5">
        <v>15.171256250000001</v>
      </c>
      <c r="G185" s="6"/>
      <c r="H185" s="6"/>
      <c r="I185" s="17">
        <v>24</v>
      </c>
      <c r="J185" s="5" t="s">
        <v>551</v>
      </c>
      <c r="K185" s="5">
        <v>263.24994970712436</v>
      </c>
      <c r="L185" s="5">
        <v>100.86020029287572</v>
      </c>
      <c r="M185" s="8">
        <v>364.11015000000003</v>
      </c>
    </row>
    <row r="186" spans="1:13" s="47" customFormat="1" ht="31.8" customHeight="1" x14ac:dyDescent="0.3">
      <c r="A186" s="1" t="s">
        <v>20</v>
      </c>
      <c r="B186" s="1" t="s">
        <v>580</v>
      </c>
      <c r="C186" s="20">
        <v>12295</v>
      </c>
      <c r="D186" s="13" t="s">
        <v>581</v>
      </c>
      <c r="E186" s="14" t="s">
        <v>117</v>
      </c>
      <c r="F186" s="15">
        <v>4.82</v>
      </c>
      <c r="G186" s="15" t="s">
        <v>23</v>
      </c>
      <c r="H186" s="51">
        <v>1</v>
      </c>
      <c r="I186" s="15">
        <v>24</v>
      </c>
      <c r="J186" s="16" t="s">
        <v>551</v>
      </c>
      <c r="K186" s="16"/>
      <c r="L186" s="16"/>
      <c r="M186" s="19">
        <v>115.68</v>
      </c>
    </row>
    <row r="187" spans="1:13" s="47" customFormat="1" ht="31.8" customHeight="1" x14ac:dyDescent="0.3">
      <c r="A187" s="1" t="s">
        <v>20</v>
      </c>
      <c r="B187" s="1" t="s">
        <v>582</v>
      </c>
      <c r="C187" s="20">
        <v>38194</v>
      </c>
      <c r="D187" s="13" t="s">
        <v>583</v>
      </c>
      <c r="E187" s="14" t="s">
        <v>117</v>
      </c>
      <c r="F187" s="15">
        <v>4.9000000000000004</v>
      </c>
      <c r="G187" s="15" t="s">
        <v>23</v>
      </c>
      <c r="H187" s="51">
        <v>1</v>
      </c>
      <c r="I187" s="15">
        <v>24</v>
      </c>
      <c r="J187" s="16" t="s">
        <v>551</v>
      </c>
      <c r="K187" s="16"/>
      <c r="L187" s="16"/>
      <c r="M187" s="19">
        <v>117.60000000000001</v>
      </c>
    </row>
    <row r="188" spans="1:13" s="47" customFormat="1" ht="31.8" customHeight="1" x14ac:dyDescent="0.3">
      <c r="A188" s="1" t="s">
        <v>20</v>
      </c>
      <c r="B188" s="1" t="s">
        <v>584</v>
      </c>
      <c r="C188" s="20">
        <v>88247</v>
      </c>
      <c r="D188" s="13" t="s">
        <v>585</v>
      </c>
      <c r="E188" s="14" t="s">
        <v>30</v>
      </c>
      <c r="F188" s="15">
        <v>22.19</v>
      </c>
      <c r="G188" s="15" t="s">
        <v>586</v>
      </c>
      <c r="H188" s="51">
        <v>1</v>
      </c>
      <c r="I188" s="15">
        <v>1.2209999999999999</v>
      </c>
      <c r="J188" s="16" t="s">
        <v>587</v>
      </c>
      <c r="K188" s="16"/>
      <c r="L188" s="16"/>
      <c r="M188" s="19">
        <v>27.093989999999998</v>
      </c>
    </row>
    <row r="189" spans="1:13" s="47" customFormat="1" ht="31.8" customHeight="1" x14ac:dyDescent="0.3">
      <c r="A189" s="1" t="s">
        <v>20</v>
      </c>
      <c r="B189" s="1" t="s">
        <v>588</v>
      </c>
      <c r="C189" s="20">
        <v>88264</v>
      </c>
      <c r="D189" s="13" t="s">
        <v>589</v>
      </c>
      <c r="E189" s="14" t="s">
        <v>30</v>
      </c>
      <c r="F189" s="15">
        <v>26.55</v>
      </c>
      <c r="G189" s="15" t="s">
        <v>590</v>
      </c>
      <c r="H189" s="51">
        <v>1</v>
      </c>
      <c r="I189" s="15">
        <v>3.9072</v>
      </c>
      <c r="J189" s="16" t="s">
        <v>591</v>
      </c>
      <c r="K189" s="16"/>
      <c r="L189" s="16"/>
      <c r="M189" s="19">
        <v>103.73616</v>
      </c>
    </row>
    <row r="190" spans="1:13" s="47" customFormat="1" ht="31.8" customHeight="1" x14ac:dyDescent="0.3">
      <c r="A190" s="1" t="s">
        <v>13</v>
      </c>
      <c r="B190" s="1" t="s">
        <v>592</v>
      </c>
      <c r="C190" s="2">
        <v>91931</v>
      </c>
      <c r="D190" s="3" t="s">
        <v>593</v>
      </c>
      <c r="E190" s="4" t="s">
        <v>40</v>
      </c>
      <c r="F190" s="5">
        <v>7.1672900000000013</v>
      </c>
      <c r="G190" s="6"/>
      <c r="H190" s="6"/>
      <c r="I190" s="17">
        <v>500</v>
      </c>
      <c r="J190" s="5" t="s">
        <v>594</v>
      </c>
      <c r="K190" s="5">
        <v>2884.8529101250301</v>
      </c>
      <c r="L190" s="5">
        <v>698.79208987497009</v>
      </c>
      <c r="M190" s="8">
        <v>3583.6450000000004</v>
      </c>
    </row>
    <row r="191" spans="1:13" s="47" customFormat="1" ht="31.8" customHeight="1" x14ac:dyDescent="0.3">
      <c r="A191" s="1" t="s">
        <v>20</v>
      </c>
      <c r="B191" s="1" t="s">
        <v>595</v>
      </c>
      <c r="C191" s="20">
        <v>994</v>
      </c>
      <c r="D191" s="13" t="s">
        <v>596</v>
      </c>
      <c r="E191" s="14" t="s">
        <v>40</v>
      </c>
      <c r="F191" s="15">
        <v>5.74</v>
      </c>
      <c r="G191" s="15" t="s">
        <v>568</v>
      </c>
      <c r="H191" s="51">
        <v>1</v>
      </c>
      <c r="I191" s="15">
        <v>621.70000000000005</v>
      </c>
      <c r="J191" s="16" t="s">
        <v>597</v>
      </c>
      <c r="K191" s="16"/>
      <c r="L191" s="16"/>
      <c r="M191" s="19">
        <v>3568.5580000000004</v>
      </c>
    </row>
    <row r="192" spans="1:13" s="47" customFormat="1" ht="31.8" customHeight="1" x14ac:dyDescent="0.3">
      <c r="A192" s="1" t="s">
        <v>20</v>
      </c>
      <c r="B192" s="1" t="s">
        <v>598</v>
      </c>
      <c r="C192" s="20">
        <v>21127</v>
      </c>
      <c r="D192" s="13" t="s">
        <v>571</v>
      </c>
      <c r="E192" s="14" t="s">
        <v>117</v>
      </c>
      <c r="F192" s="15">
        <v>3.21</v>
      </c>
      <c r="G192" s="15" t="s">
        <v>572</v>
      </c>
      <c r="H192" s="51">
        <v>1</v>
      </c>
      <c r="I192" s="15">
        <v>4.7</v>
      </c>
      <c r="J192" s="16" t="s">
        <v>599</v>
      </c>
      <c r="K192" s="16"/>
      <c r="L192" s="16"/>
      <c r="M192" s="19">
        <v>15.087</v>
      </c>
    </row>
    <row r="193" spans="1:13" s="47" customFormat="1" ht="31.8" customHeight="1" x14ac:dyDescent="0.3">
      <c r="A193" s="1" t="s">
        <v>13</v>
      </c>
      <c r="B193" s="1" t="s">
        <v>600</v>
      </c>
      <c r="C193" s="2">
        <v>91959</v>
      </c>
      <c r="D193" s="3" t="s">
        <v>601</v>
      </c>
      <c r="E193" s="4" t="s">
        <v>117</v>
      </c>
      <c r="F193" s="5">
        <v>47.949999999999996</v>
      </c>
      <c r="G193" s="6"/>
      <c r="H193" s="6"/>
      <c r="I193" s="26">
        <v>12</v>
      </c>
      <c r="J193" s="5" t="s">
        <v>547</v>
      </c>
      <c r="K193" s="5">
        <v>339.41255536860001</v>
      </c>
      <c r="L193" s="5">
        <v>235.9874446314</v>
      </c>
      <c r="M193" s="8">
        <v>575.4</v>
      </c>
    </row>
    <row r="194" spans="1:13" s="47" customFormat="1" ht="31.8" customHeight="1" x14ac:dyDescent="0.3">
      <c r="A194" s="1" t="s">
        <v>20</v>
      </c>
      <c r="B194" s="1" t="s">
        <v>602</v>
      </c>
      <c r="C194" s="20">
        <v>91946</v>
      </c>
      <c r="D194" s="13" t="s">
        <v>603</v>
      </c>
      <c r="E194" s="14" t="s">
        <v>117</v>
      </c>
      <c r="F194" s="15">
        <v>11.62</v>
      </c>
      <c r="G194" s="15" t="s">
        <v>23</v>
      </c>
      <c r="H194" s="51">
        <v>1</v>
      </c>
      <c r="I194" s="52">
        <v>12</v>
      </c>
      <c r="J194" s="16" t="s">
        <v>547</v>
      </c>
      <c r="K194" s="16"/>
      <c r="L194" s="16"/>
      <c r="M194" s="19">
        <v>139.44</v>
      </c>
    </row>
    <row r="195" spans="1:13" s="47" customFormat="1" ht="31.8" customHeight="1" x14ac:dyDescent="0.3">
      <c r="A195" s="1" t="s">
        <v>20</v>
      </c>
      <c r="B195" s="1" t="s">
        <v>604</v>
      </c>
      <c r="C195" s="20">
        <v>91958</v>
      </c>
      <c r="D195" s="13" t="s">
        <v>605</v>
      </c>
      <c r="E195" s="14" t="s">
        <v>117</v>
      </c>
      <c r="F195" s="15">
        <v>36.33</v>
      </c>
      <c r="G195" s="15" t="s">
        <v>23</v>
      </c>
      <c r="H195" s="51">
        <v>1</v>
      </c>
      <c r="I195" s="52">
        <v>12</v>
      </c>
      <c r="J195" s="16" t="s">
        <v>547</v>
      </c>
      <c r="K195" s="16"/>
      <c r="L195" s="16"/>
      <c r="M195" s="19">
        <v>435.96</v>
      </c>
    </row>
    <row r="196" spans="1:13" s="47" customFormat="1" ht="31.8" customHeight="1" x14ac:dyDescent="0.3">
      <c r="A196" s="1" t="s">
        <v>13</v>
      </c>
      <c r="B196" s="1" t="s">
        <v>606</v>
      </c>
      <c r="C196" s="2">
        <v>92004</v>
      </c>
      <c r="D196" s="3" t="s">
        <v>607</v>
      </c>
      <c r="E196" s="4" t="s">
        <v>117</v>
      </c>
      <c r="F196" s="5">
        <v>58.54999999999999</v>
      </c>
      <c r="G196" s="6"/>
      <c r="H196" s="6"/>
      <c r="I196" s="17">
        <v>48</v>
      </c>
      <c r="J196" s="5" t="s">
        <v>608</v>
      </c>
      <c r="K196" s="5">
        <v>1564.0612549631996</v>
      </c>
      <c r="L196" s="5">
        <v>1246.3387450367998</v>
      </c>
      <c r="M196" s="8">
        <v>2810.3999999999996</v>
      </c>
    </row>
    <row r="197" spans="1:13" s="47" customFormat="1" ht="31.8" customHeight="1" x14ac:dyDescent="0.3">
      <c r="A197" s="1" t="s">
        <v>20</v>
      </c>
      <c r="B197" s="1" t="s">
        <v>609</v>
      </c>
      <c r="C197" s="18">
        <v>91946</v>
      </c>
      <c r="D197" s="13" t="s">
        <v>603</v>
      </c>
      <c r="E197" s="14" t="s">
        <v>117</v>
      </c>
      <c r="F197" s="15">
        <v>11.62</v>
      </c>
      <c r="G197" s="15" t="s">
        <v>23</v>
      </c>
      <c r="H197" s="51">
        <v>1</v>
      </c>
      <c r="I197" s="15">
        <v>48</v>
      </c>
      <c r="J197" s="16" t="s">
        <v>608</v>
      </c>
      <c r="K197" s="16"/>
      <c r="L197" s="16"/>
      <c r="M197" s="19">
        <v>557.76</v>
      </c>
    </row>
    <row r="198" spans="1:13" s="47" customFormat="1" ht="31.8" customHeight="1" x14ac:dyDescent="0.3">
      <c r="A198" s="1" t="s">
        <v>20</v>
      </c>
      <c r="B198" s="1" t="s">
        <v>610</v>
      </c>
      <c r="C198" s="18">
        <v>92002</v>
      </c>
      <c r="D198" s="13" t="s">
        <v>611</v>
      </c>
      <c r="E198" s="14" t="s">
        <v>117</v>
      </c>
      <c r="F198" s="15">
        <v>46.93</v>
      </c>
      <c r="G198" s="15" t="s">
        <v>23</v>
      </c>
      <c r="H198" s="51">
        <v>1</v>
      </c>
      <c r="I198" s="15">
        <v>48</v>
      </c>
      <c r="J198" s="16" t="s">
        <v>608</v>
      </c>
      <c r="K198" s="16"/>
      <c r="L198" s="16"/>
      <c r="M198" s="19">
        <v>2252.64</v>
      </c>
    </row>
    <row r="199" spans="1:13" s="47" customFormat="1" ht="31.8" customHeight="1" x14ac:dyDescent="0.3">
      <c r="A199" s="1" t="s">
        <v>13</v>
      </c>
      <c r="B199" s="1" t="s">
        <v>612</v>
      </c>
      <c r="C199" s="2">
        <v>98111</v>
      </c>
      <c r="D199" s="3" t="s">
        <v>613</v>
      </c>
      <c r="E199" s="4" t="s">
        <v>117</v>
      </c>
      <c r="F199" s="5">
        <v>48.463628</v>
      </c>
      <c r="G199" s="6"/>
      <c r="H199" s="6"/>
      <c r="I199" s="17">
        <v>2</v>
      </c>
      <c r="J199" s="5" t="s">
        <v>538</v>
      </c>
      <c r="K199" s="5">
        <v>87.151870933010457</v>
      </c>
      <c r="L199" s="5">
        <v>9.7753850669895428</v>
      </c>
      <c r="M199" s="8">
        <v>96.927256</v>
      </c>
    </row>
    <row r="200" spans="1:13" s="47" customFormat="1" ht="31.8" customHeight="1" x14ac:dyDescent="0.3">
      <c r="A200" s="1" t="s">
        <v>20</v>
      </c>
      <c r="B200" s="1" t="s">
        <v>614</v>
      </c>
      <c r="C200" s="18">
        <v>34643</v>
      </c>
      <c r="D200" s="13" t="s">
        <v>615</v>
      </c>
      <c r="E200" s="14" t="s">
        <v>117</v>
      </c>
      <c r="F200" s="15">
        <v>45.29</v>
      </c>
      <c r="G200" s="15" t="s">
        <v>23</v>
      </c>
      <c r="H200" s="51">
        <v>1</v>
      </c>
      <c r="I200" s="15">
        <v>2</v>
      </c>
      <c r="J200" s="16" t="s">
        <v>538</v>
      </c>
      <c r="K200" s="16"/>
      <c r="L200" s="16"/>
      <c r="M200" s="19">
        <v>90.58</v>
      </c>
    </row>
    <row r="201" spans="1:13" s="47" customFormat="1" ht="31.8" customHeight="1" x14ac:dyDescent="0.3">
      <c r="A201" s="1" t="s">
        <v>20</v>
      </c>
      <c r="B201" s="1" t="s">
        <v>616</v>
      </c>
      <c r="C201" s="18">
        <v>101618</v>
      </c>
      <c r="D201" s="13" t="s">
        <v>617</v>
      </c>
      <c r="E201" s="14" t="s">
        <v>75</v>
      </c>
      <c r="F201" s="15">
        <v>225.08</v>
      </c>
      <c r="G201" s="15" t="s">
        <v>618</v>
      </c>
      <c r="H201" s="51">
        <v>1</v>
      </c>
      <c r="I201" s="15">
        <v>2.8199999999999999E-2</v>
      </c>
      <c r="J201" s="16" t="s">
        <v>619</v>
      </c>
      <c r="K201" s="16"/>
      <c r="L201" s="16"/>
      <c r="M201" s="19">
        <v>6.3472559999999998</v>
      </c>
    </row>
    <row r="202" spans="1:13" s="47" customFormat="1" ht="31.8" customHeight="1" x14ac:dyDescent="0.3">
      <c r="A202" s="1" t="s">
        <v>14</v>
      </c>
      <c r="B202" s="1">
        <v>9</v>
      </c>
      <c r="C202" s="9"/>
      <c r="D202" s="10" t="s">
        <v>620</v>
      </c>
      <c r="E202" s="11"/>
      <c r="F202" s="12"/>
      <c r="G202" s="12"/>
      <c r="H202" s="12"/>
      <c r="I202" s="12"/>
      <c r="J202" s="12"/>
      <c r="K202" s="12"/>
      <c r="L202" s="12"/>
      <c r="M202" s="50">
        <v>867.89452000000006</v>
      </c>
    </row>
    <row r="203" spans="1:13" s="47" customFormat="1" ht="31.8" customHeight="1" x14ac:dyDescent="0.3">
      <c r="A203" s="1" t="s">
        <v>13</v>
      </c>
      <c r="B203" s="1" t="s">
        <v>621</v>
      </c>
      <c r="C203" s="2">
        <v>91862</v>
      </c>
      <c r="D203" s="3" t="s">
        <v>622</v>
      </c>
      <c r="E203" s="4" t="s">
        <v>40</v>
      </c>
      <c r="F203" s="5">
        <v>5.0849999999999991</v>
      </c>
      <c r="G203" s="6"/>
      <c r="H203" s="6"/>
      <c r="I203" s="17">
        <v>100</v>
      </c>
      <c r="J203" s="5" t="s">
        <v>623</v>
      </c>
      <c r="K203" s="5">
        <v>313.8516323055</v>
      </c>
      <c r="L203" s="5">
        <v>194.6483676945</v>
      </c>
      <c r="M203" s="8">
        <v>508.49999999999994</v>
      </c>
    </row>
    <row r="204" spans="1:13" s="47" customFormat="1" ht="31.8" customHeight="1" x14ac:dyDescent="0.3">
      <c r="A204" s="1" t="s">
        <v>20</v>
      </c>
      <c r="B204" s="1" t="s">
        <v>624</v>
      </c>
      <c r="C204" s="20">
        <v>2673</v>
      </c>
      <c r="D204" s="13" t="s">
        <v>625</v>
      </c>
      <c r="E204" s="14" t="s">
        <v>40</v>
      </c>
      <c r="F204" s="15">
        <v>5</v>
      </c>
      <c r="G204" s="15" t="s">
        <v>626</v>
      </c>
      <c r="H204" s="51">
        <v>1</v>
      </c>
      <c r="I204" s="15">
        <v>101.69999999999999</v>
      </c>
      <c r="J204" s="16" t="s">
        <v>627</v>
      </c>
      <c r="K204" s="16"/>
      <c r="L204" s="16"/>
      <c r="M204" s="19">
        <v>508.49999999999994</v>
      </c>
    </row>
    <row r="205" spans="1:13" s="47" customFormat="1" ht="31.8" customHeight="1" x14ac:dyDescent="0.3">
      <c r="A205" s="1" t="s">
        <v>13</v>
      </c>
      <c r="B205" s="1" t="s">
        <v>628</v>
      </c>
      <c r="C205" s="2">
        <v>98261</v>
      </c>
      <c r="D205" s="3" t="s">
        <v>629</v>
      </c>
      <c r="E205" s="4" t="s">
        <v>40</v>
      </c>
      <c r="F205" s="5">
        <v>0.78749999999999998</v>
      </c>
      <c r="G205" s="6"/>
      <c r="H205" s="6"/>
      <c r="I205" s="17">
        <v>200</v>
      </c>
      <c r="J205" s="5" t="s">
        <v>630</v>
      </c>
      <c r="K205" s="5">
        <v>61.814516085000001</v>
      </c>
      <c r="L205" s="5">
        <v>95.685483915000006</v>
      </c>
      <c r="M205" s="8">
        <v>157.5</v>
      </c>
    </row>
    <row r="206" spans="1:13" s="47" customFormat="1" ht="31.8" customHeight="1" x14ac:dyDescent="0.3">
      <c r="A206" s="1" t="s">
        <v>20</v>
      </c>
      <c r="B206" s="1" t="s">
        <v>631</v>
      </c>
      <c r="C206" s="20">
        <v>11901</v>
      </c>
      <c r="D206" s="13" t="s">
        <v>632</v>
      </c>
      <c r="E206" s="14" t="s">
        <v>40</v>
      </c>
      <c r="F206" s="15">
        <v>0.75</v>
      </c>
      <c r="G206" s="15" t="s">
        <v>499</v>
      </c>
      <c r="H206" s="51">
        <v>1</v>
      </c>
      <c r="I206" s="15">
        <v>210</v>
      </c>
      <c r="J206" s="16" t="s">
        <v>633</v>
      </c>
      <c r="K206" s="16"/>
      <c r="L206" s="16"/>
      <c r="M206" s="19">
        <v>157.5</v>
      </c>
    </row>
    <row r="207" spans="1:13" s="47" customFormat="1" ht="31.8" customHeight="1" x14ac:dyDescent="0.3">
      <c r="A207" s="1" t="s">
        <v>13</v>
      </c>
      <c r="B207" s="1" t="s">
        <v>634</v>
      </c>
      <c r="C207" s="2">
        <v>100556</v>
      </c>
      <c r="D207" s="3" t="s">
        <v>635</v>
      </c>
      <c r="E207" s="4" t="s">
        <v>117</v>
      </c>
      <c r="F207" s="5">
        <v>23.97</v>
      </c>
      <c r="G207" s="6"/>
      <c r="H207" s="6"/>
      <c r="I207" s="17">
        <v>2</v>
      </c>
      <c r="J207" s="5" t="s">
        <v>538</v>
      </c>
      <c r="K207" s="5">
        <v>32.873478930239997</v>
      </c>
      <c r="L207" s="5">
        <v>15.06652106976</v>
      </c>
      <c r="M207" s="8">
        <v>47.94</v>
      </c>
    </row>
    <row r="208" spans="1:13" s="47" customFormat="1" ht="31.8" customHeight="1" x14ac:dyDescent="0.3">
      <c r="A208" s="1" t="s">
        <v>20</v>
      </c>
      <c r="B208" s="1" t="s">
        <v>636</v>
      </c>
      <c r="C208" s="20">
        <v>20254</v>
      </c>
      <c r="D208" s="13" t="s">
        <v>637</v>
      </c>
      <c r="E208" s="14" t="s">
        <v>117</v>
      </c>
      <c r="F208" s="15">
        <v>23.97</v>
      </c>
      <c r="G208" s="15" t="s">
        <v>23</v>
      </c>
      <c r="H208" s="51">
        <v>1</v>
      </c>
      <c r="I208" s="15">
        <v>2</v>
      </c>
      <c r="J208" s="16" t="s">
        <v>538</v>
      </c>
      <c r="K208" s="16"/>
      <c r="L208" s="16"/>
      <c r="M208" s="19">
        <v>47.94</v>
      </c>
    </row>
    <row r="209" spans="1:13" s="47" customFormat="1" ht="31.8" customHeight="1" x14ac:dyDescent="0.3">
      <c r="A209" s="1" t="s">
        <v>13</v>
      </c>
      <c r="B209" s="1" t="s">
        <v>638</v>
      </c>
      <c r="C209" s="2">
        <v>100561</v>
      </c>
      <c r="D209" s="3" t="s">
        <v>639</v>
      </c>
      <c r="E209" s="4" t="s">
        <v>117</v>
      </c>
      <c r="F209" s="5">
        <v>153.95452</v>
      </c>
      <c r="G209" s="6"/>
      <c r="H209" s="6"/>
      <c r="I209" s="17">
        <v>1</v>
      </c>
      <c r="J209" s="5" t="s">
        <v>640</v>
      </c>
      <c r="K209" s="5">
        <v>124.7608741309124</v>
      </c>
      <c r="L209" s="5">
        <v>29.1936458690876</v>
      </c>
      <c r="M209" s="8">
        <v>153.95452</v>
      </c>
    </row>
    <row r="210" spans="1:13" s="47" customFormat="1" ht="31.8" customHeight="1" x14ac:dyDescent="0.3">
      <c r="A210" s="1" t="s">
        <v>20</v>
      </c>
      <c r="B210" s="1" t="s">
        <v>641</v>
      </c>
      <c r="C210" s="20">
        <v>11251</v>
      </c>
      <c r="D210" s="13" t="s">
        <v>642</v>
      </c>
      <c r="E210" s="14" t="s">
        <v>117</v>
      </c>
      <c r="F210" s="15">
        <v>144.32</v>
      </c>
      <c r="G210" s="15" t="s">
        <v>23</v>
      </c>
      <c r="H210" s="51">
        <v>1</v>
      </c>
      <c r="I210" s="15">
        <v>1</v>
      </c>
      <c r="J210" s="16" t="s">
        <v>640</v>
      </c>
      <c r="K210" s="16"/>
      <c r="L210" s="16"/>
      <c r="M210" s="19">
        <v>144.32</v>
      </c>
    </row>
    <row r="211" spans="1:13" s="47" customFormat="1" ht="31.8" customHeight="1" x14ac:dyDescent="0.3">
      <c r="A211" s="1" t="s">
        <v>20</v>
      </c>
      <c r="B211" s="1" t="s">
        <v>643</v>
      </c>
      <c r="C211" s="20">
        <v>87367</v>
      </c>
      <c r="D211" s="13" t="s">
        <v>542</v>
      </c>
      <c r="E211" s="14" t="s">
        <v>75</v>
      </c>
      <c r="F211" s="15">
        <v>688.18</v>
      </c>
      <c r="G211" s="15" t="s">
        <v>644</v>
      </c>
      <c r="H211" s="51">
        <v>1</v>
      </c>
      <c r="I211" s="15">
        <v>1.4E-2</v>
      </c>
      <c r="J211" s="16" t="s">
        <v>645</v>
      </c>
      <c r="K211" s="16"/>
      <c r="L211" s="16"/>
      <c r="M211" s="19">
        <v>9.6345200000000002</v>
      </c>
    </row>
    <row r="212" spans="1:13" s="47" customFormat="1" ht="31.8" customHeight="1" x14ac:dyDescent="0.3">
      <c r="A212" s="1" t="s">
        <v>14</v>
      </c>
      <c r="B212" s="1">
        <v>10</v>
      </c>
      <c r="C212" s="21"/>
      <c r="D212" s="23" t="s">
        <v>646</v>
      </c>
      <c r="E212" s="24"/>
      <c r="F212" s="25"/>
      <c r="G212" s="25"/>
      <c r="H212" s="25"/>
      <c r="I212" s="25"/>
      <c r="J212" s="25"/>
      <c r="K212" s="25"/>
      <c r="L212" s="25"/>
      <c r="M212" s="50">
        <v>4662.1436720000002</v>
      </c>
    </row>
    <row r="213" spans="1:13" s="47" customFormat="1" ht="31.8" customHeight="1" x14ac:dyDescent="0.3">
      <c r="A213" s="1" t="s">
        <v>13</v>
      </c>
      <c r="B213" s="1" t="s">
        <v>647</v>
      </c>
      <c r="C213" s="2">
        <v>89355</v>
      </c>
      <c r="D213" s="3" t="s">
        <v>648</v>
      </c>
      <c r="E213" s="4" t="s">
        <v>40</v>
      </c>
      <c r="F213" s="5">
        <v>4.1007660000000001</v>
      </c>
      <c r="G213" s="6"/>
      <c r="H213" s="6"/>
      <c r="I213" s="26">
        <v>144</v>
      </c>
      <c r="J213" s="5" t="s">
        <v>649</v>
      </c>
      <c r="K213" s="5">
        <v>225.43438168442128</v>
      </c>
      <c r="L213" s="5">
        <v>365.07592231557868</v>
      </c>
      <c r="M213" s="8">
        <v>590.51030400000002</v>
      </c>
    </row>
    <row r="214" spans="1:13" s="47" customFormat="1" ht="31.8" customHeight="1" x14ac:dyDescent="0.3">
      <c r="A214" s="1" t="s">
        <v>20</v>
      </c>
      <c r="B214" s="1" t="s">
        <v>650</v>
      </c>
      <c r="C214" s="20">
        <v>9867</v>
      </c>
      <c r="D214" s="13" t="s">
        <v>651</v>
      </c>
      <c r="E214" s="14" t="s">
        <v>40</v>
      </c>
      <c r="F214" s="15">
        <v>3.72</v>
      </c>
      <c r="G214" s="15" t="s">
        <v>652</v>
      </c>
      <c r="H214" s="51">
        <v>1</v>
      </c>
      <c r="I214" s="52">
        <v>151.0992</v>
      </c>
      <c r="J214" s="16" t="s">
        <v>653</v>
      </c>
      <c r="K214" s="16"/>
      <c r="L214" s="16"/>
      <c r="M214" s="19">
        <v>562.08902399999999</v>
      </c>
    </row>
    <row r="215" spans="1:13" s="47" customFormat="1" ht="31.8" customHeight="1" x14ac:dyDescent="0.3">
      <c r="A215" s="1" t="s">
        <v>20</v>
      </c>
      <c r="B215" s="1" t="s">
        <v>654</v>
      </c>
      <c r="C215" s="20">
        <v>38383</v>
      </c>
      <c r="D215" s="13" t="s">
        <v>655</v>
      </c>
      <c r="E215" s="14" t="s">
        <v>117</v>
      </c>
      <c r="F215" s="15">
        <v>2.58</v>
      </c>
      <c r="G215" s="15" t="s">
        <v>656</v>
      </c>
      <c r="H215" s="51">
        <v>1</v>
      </c>
      <c r="I215" s="52">
        <v>11.016</v>
      </c>
      <c r="J215" s="16" t="s">
        <v>657</v>
      </c>
      <c r="K215" s="16"/>
      <c r="L215" s="16"/>
      <c r="M215" s="19">
        <v>28.421279999999999</v>
      </c>
    </row>
    <row r="216" spans="1:13" s="47" customFormat="1" ht="31.8" customHeight="1" x14ac:dyDescent="0.3">
      <c r="A216" s="1" t="s">
        <v>13</v>
      </c>
      <c r="B216" s="1" t="s">
        <v>658</v>
      </c>
      <c r="C216" s="2">
        <v>89356</v>
      </c>
      <c r="D216" s="3" t="s">
        <v>659</v>
      </c>
      <c r="E216" s="4" t="s">
        <v>40</v>
      </c>
      <c r="F216" s="5">
        <v>4.6356479999999998</v>
      </c>
      <c r="G216" s="6"/>
      <c r="H216" s="6"/>
      <c r="I216" s="26">
        <v>144</v>
      </c>
      <c r="J216" s="5" t="s">
        <v>649</v>
      </c>
      <c r="K216" s="5">
        <v>252.82190636133578</v>
      </c>
      <c r="L216" s="5">
        <v>414.71140563866413</v>
      </c>
      <c r="M216" s="8">
        <v>667.53331199999991</v>
      </c>
    </row>
    <row r="217" spans="1:13" s="47" customFormat="1" ht="31.8" customHeight="1" x14ac:dyDescent="0.3">
      <c r="A217" s="1" t="s">
        <v>20</v>
      </c>
      <c r="B217" s="1" t="s">
        <v>660</v>
      </c>
      <c r="C217" s="20">
        <v>9868</v>
      </c>
      <c r="D217" s="13" t="s">
        <v>661</v>
      </c>
      <c r="E217" s="14" t="s">
        <v>40</v>
      </c>
      <c r="F217" s="15">
        <v>4.2</v>
      </c>
      <c r="G217" s="15" t="s">
        <v>652</v>
      </c>
      <c r="H217" s="51">
        <v>1</v>
      </c>
      <c r="I217" s="52">
        <v>151.0992</v>
      </c>
      <c r="J217" s="16" t="s">
        <v>653</v>
      </c>
      <c r="K217" s="16"/>
      <c r="L217" s="16"/>
      <c r="M217" s="19">
        <v>634.61663999999996</v>
      </c>
    </row>
    <row r="218" spans="1:13" s="47" customFormat="1" ht="31.8" customHeight="1" x14ac:dyDescent="0.3">
      <c r="A218" s="1" t="s">
        <v>20</v>
      </c>
      <c r="B218" s="1" t="s">
        <v>662</v>
      </c>
      <c r="C218" s="20">
        <v>38383</v>
      </c>
      <c r="D218" s="13" t="s">
        <v>655</v>
      </c>
      <c r="E218" s="14" t="s">
        <v>117</v>
      </c>
      <c r="F218" s="15">
        <v>2.58</v>
      </c>
      <c r="G218" s="15" t="s">
        <v>663</v>
      </c>
      <c r="H218" s="51">
        <v>1</v>
      </c>
      <c r="I218" s="52">
        <v>12.7584</v>
      </c>
      <c r="J218" s="16" t="s">
        <v>664</v>
      </c>
      <c r="K218" s="16"/>
      <c r="L218" s="16"/>
      <c r="M218" s="19">
        <v>32.916671999999998</v>
      </c>
    </row>
    <row r="219" spans="1:13" s="47" customFormat="1" ht="31.8" customHeight="1" x14ac:dyDescent="0.3">
      <c r="A219" s="1" t="s">
        <v>13</v>
      </c>
      <c r="B219" s="1" t="s">
        <v>665</v>
      </c>
      <c r="C219" s="2">
        <v>89357</v>
      </c>
      <c r="D219" s="3" t="s">
        <v>666</v>
      </c>
      <c r="E219" s="4" t="s">
        <v>40</v>
      </c>
      <c r="F219" s="5">
        <v>9.7791060000000005</v>
      </c>
      <c r="G219" s="6"/>
      <c r="H219" s="6"/>
      <c r="I219" s="17">
        <v>48</v>
      </c>
      <c r="J219" s="5" t="s">
        <v>667</v>
      </c>
      <c r="K219" s="5">
        <v>218.10216644719284</v>
      </c>
      <c r="L219" s="5">
        <v>251.29492155280715</v>
      </c>
      <c r="M219" s="8">
        <v>469.397088</v>
      </c>
    </row>
    <row r="220" spans="1:13" s="47" customFormat="1" ht="31.8" customHeight="1" x14ac:dyDescent="0.3">
      <c r="A220" s="1" t="s">
        <v>20</v>
      </c>
      <c r="B220" s="1" t="s">
        <v>668</v>
      </c>
      <c r="C220" s="18">
        <v>9869</v>
      </c>
      <c r="D220" s="13" t="s">
        <v>669</v>
      </c>
      <c r="E220" s="14" t="s">
        <v>40</v>
      </c>
      <c r="F220" s="15">
        <v>9.06</v>
      </c>
      <c r="G220" s="15" t="s">
        <v>652</v>
      </c>
      <c r="H220" s="51">
        <v>1</v>
      </c>
      <c r="I220" s="15">
        <v>50.366399999999999</v>
      </c>
      <c r="J220" s="16" t="s">
        <v>670</v>
      </c>
      <c r="K220" s="16"/>
      <c r="L220" s="16"/>
      <c r="M220" s="19">
        <v>456.31958400000002</v>
      </c>
    </row>
    <row r="221" spans="1:13" s="47" customFormat="1" ht="31.8" customHeight="1" x14ac:dyDescent="0.3">
      <c r="A221" s="1" t="s">
        <v>20</v>
      </c>
      <c r="B221" s="1" t="s">
        <v>671</v>
      </c>
      <c r="C221" s="18">
        <v>38383</v>
      </c>
      <c r="D221" s="13" t="s">
        <v>655</v>
      </c>
      <c r="E221" s="14" t="s">
        <v>117</v>
      </c>
      <c r="F221" s="15">
        <v>2.58</v>
      </c>
      <c r="G221" s="15" t="s">
        <v>672</v>
      </c>
      <c r="H221" s="51">
        <v>1</v>
      </c>
      <c r="I221" s="15">
        <v>5.0687999999999995</v>
      </c>
      <c r="J221" s="16" t="s">
        <v>673</v>
      </c>
      <c r="K221" s="16"/>
      <c r="L221" s="16"/>
      <c r="M221" s="19">
        <v>13.077503999999999</v>
      </c>
    </row>
    <row r="222" spans="1:13" s="47" customFormat="1" ht="31.8" customHeight="1" x14ac:dyDescent="0.3">
      <c r="A222" s="1" t="s">
        <v>13</v>
      </c>
      <c r="B222" s="1" t="s">
        <v>674</v>
      </c>
      <c r="C222" s="2">
        <v>89358</v>
      </c>
      <c r="D222" s="3" t="s">
        <v>675</v>
      </c>
      <c r="E222" s="4" t="s">
        <v>117</v>
      </c>
      <c r="F222" s="5">
        <v>1.4641990000000003</v>
      </c>
      <c r="G222" s="6"/>
      <c r="H222" s="6"/>
      <c r="I222" s="17">
        <v>30</v>
      </c>
      <c r="J222" s="5" t="s">
        <v>676</v>
      </c>
      <c r="K222" s="5">
        <v>16.020745008465454</v>
      </c>
      <c r="L222" s="5">
        <v>27.905224991534553</v>
      </c>
      <c r="M222" s="8">
        <v>43.925970000000007</v>
      </c>
    </row>
    <row r="223" spans="1:13" s="47" customFormat="1" ht="31.8" customHeight="1" x14ac:dyDescent="0.3">
      <c r="A223" s="1" t="s">
        <v>20</v>
      </c>
      <c r="B223" s="1" t="s">
        <v>677</v>
      </c>
      <c r="C223" s="18">
        <v>122</v>
      </c>
      <c r="D223" s="13" t="s">
        <v>678</v>
      </c>
      <c r="E223" s="14" t="s">
        <v>117</v>
      </c>
      <c r="F223" s="15">
        <v>68.63</v>
      </c>
      <c r="G223" s="15" t="s">
        <v>679</v>
      </c>
      <c r="H223" s="51">
        <v>1</v>
      </c>
      <c r="I223" s="15">
        <v>0.14100000000000001</v>
      </c>
      <c r="J223" s="16" t="s">
        <v>680</v>
      </c>
      <c r="K223" s="16"/>
      <c r="L223" s="16"/>
      <c r="M223" s="19">
        <v>9.6768300000000007</v>
      </c>
    </row>
    <row r="224" spans="1:13" s="47" customFormat="1" ht="31.8" customHeight="1" x14ac:dyDescent="0.3">
      <c r="A224" s="1" t="s">
        <v>20</v>
      </c>
      <c r="B224" s="1" t="s">
        <v>681</v>
      </c>
      <c r="C224" s="18">
        <v>3542</v>
      </c>
      <c r="D224" s="13" t="s">
        <v>682</v>
      </c>
      <c r="E224" s="14" t="s">
        <v>117</v>
      </c>
      <c r="F224" s="15">
        <v>0.6</v>
      </c>
      <c r="G224" s="15" t="s">
        <v>23</v>
      </c>
      <c r="H224" s="51">
        <v>1</v>
      </c>
      <c r="I224" s="15">
        <v>30</v>
      </c>
      <c r="J224" s="16" t="s">
        <v>676</v>
      </c>
      <c r="K224" s="16"/>
      <c r="L224" s="16"/>
      <c r="M224" s="19">
        <v>18</v>
      </c>
    </row>
    <row r="225" spans="1:13" s="47" customFormat="1" ht="31.8" customHeight="1" x14ac:dyDescent="0.3">
      <c r="A225" s="1" t="s">
        <v>20</v>
      </c>
      <c r="B225" s="1" t="s">
        <v>683</v>
      </c>
      <c r="C225" s="18">
        <v>20083</v>
      </c>
      <c r="D225" s="13" t="s">
        <v>684</v>
      </c>
      <c r="E225" s="14" t="s">
        <v>117</v>
      </c>
      <c r="F225" s="15">
        <v>77.760000000000005</v>
      </c>
      <c r="G225" s="15" t="s">
        <v>487</v>
      </c>
      <c r="H225" s="51">
        <v>1</v>
      </c>
      <c r="I225" s="15">
        <v>0.18</v>
      </c>
      <c r="J225" s="16" t="s">
        <v>685</v>
      </c>
      <c r="K225" s="16"/>
      <c r="L225" s="16"/>
      <c r="M225" s="19">
        <v>13.9968</v>
      </c>
    </row>
    <row r="226" spans="1:13" s="47" customFormat="1" ht="31.8" customHeight="1" x14ac:dyDescent="0.3">
      <c r="A226" s="1" t="s">
        <v>20</v>
      </c>
      <c r="B226" s="1" t="s">
        <v>686</v>
      </c>
      <c r="C226" s="18">
        <v>38383</v>
      </c>
      <c r="D226" s="13" t="s">
        <v>655</v>
      </c>
      <c r="E226" s="14" t="s">
        <v>117</v>
      </c>
      <c r="F226" s="15">
        <v>2.58</v>
      </c>
      <c r="G226" s="15" t="s">
        <v>687</v>
      </c>
      <c r="H226" s="51">
        <v>1</v>
      </c>
      <c r="I226" s="15">
        <v>0.873</v>
      </c>
      <c r="J226" s="16" t="s">
        <v>688</v>
      </c>
      <c r="K226" s="16"/>
      <c r="L226" s="16"/>
      <c r="M226" s="19">
        <v>2.2523400000000002</v>
      </c>
    </row>
    <row r="227" spans="1:13" s="47" customFormat="1" ht="31.8" customHeight="1" x14ac:dyDescent="0.3">
      <c r="A227" s="1" t="s">
        <v>13</v>
      </c>
      <c r="B227" s="1" t="s">
        <v>689</v>
      </c>
      <c r="C227" s="2">
        <v>89362</v>
      </c>
      <c r="D227" s="3" t="s">
        <v>690</v>
      </c>
      <c r="E227" s="4" t="s">
        <v>117</v>
      </c>
      <c r="F227" s="5">
        <v>1.9265569999999999</v>
      </c>
      <c r="G227" s="6"/>
      <c r="H227" s="6"/>
      <c r="I227" s="17">
        <v>30</v>
      </c>
      <c r="J227" s="5" t="s">
        <v>676</v>
      </c>
      <c r="K227" s="5">
        <v>22.076026149896101</v>
      </c>
      <c r="L227" s="5">
        <v>35.720683850103903</v>
      </c>
      <c r="M227" s="8">
        <v>57.796709999999997</v>
      </c>
    </row>
    <row r="228" spans="1:13" s="47" customFormat="1" ht="31.8" customHeight="1" x14ac:dyDescent="0.3">
      <c r="A228" s="1" t="s">
        <v>20</v>
      </c>
      <c r="B228" s="1" t="s">
        <v>691</v>
      </c>
      <c r="C228" s="18">
        <v>122</v>
      </c>
      <c r="D228" s="13" t="s">
        <v>678</v>
      </c>
      <c r="E228" s="14" t="s">
        <v>117</v>
      </c>
      <c r="F228" s="15">
        <v>68.63</v>
      </c>
      <c r="G228" s="15" t="s">
        <v>692</v>
      </c>
      <c r="H228" s="51">
        <v>1</v>
      </c>
      <c r="I228" s="15">
        <v>0.21300000000000002</v>
      </c>
      <c r="J228" s="16" t="s">
        <v>693</v>
      </c>
      <c r="K228" s="16"/>
      <c r="L228" s="16"/>
      <c r="M228" s="19">
        <v>14.61819</v>
      </c>
    </row>
    <row r="229" spans="1:13" s="47" customFormat="1" ht="31.8" customHeight="1" x14ac:dyDescent="0.3">
      <c r="A229" s="1" t="s">
        <v>20</v>
      </c>
      <c r="B229" s="1" t="s">
        <v>694</v>
      </c>
      <c r="C229" s="18">
        <v>3529</v>
      </c>
      <c r="D229" s="13" t="s">
        <v>695</v>
      </c>
      <c r="E229" s="14" t="s">
        <v>117</v>
      </c>
      <c r="F229" s="15">
        <v>0.73</v>
      </c>
      <c r="G229" s="15" t="s">
        <v>23</v>
      </c>
      <c r="H229" s="51">
        <v>1</v>
      </c>
      <c r="I229" s="15">
        <v>30</v>
      </c>
      <c r="J229" s="16" t="s">
        <v>676</v>
      </c>
      <c r="K229" s="16"/>
      <c r="L229" s="16"/>
      <c r="M229" s="19">
        <v>21.9</v>
      </c>
    </row>
    <row r="230" spans="1:13" s="47" customFormat="1" ht="31.8" customHeight="1" x14ac:dyDescent="0.3">
      <c r="A230" s="1" t="s">
        <v>20</v>
      </c>
      <c r="B230" s="1" t="s">
        <v>696</v>
      </c>
      <c r="C230" s="18">
        <v>20083</v>
      </c>
      <c r="D230" s="13" t="s">
        <v>684</v>
      </c>
      <c r="E230" s="14" t="s">
        <v>117</v>
      </c>
      <c r="F230" s="15">
        <v>77.760000000000005</v>
      </c>
      <c r="G230" s="15" t="s">
        <v>697</v>
      </c>
      <c r="H230" s="51">
        <v>1</v>
      </c>
      <c r="I230" s="15">
        <v>0.24</v>
      </c>
      <c r="J230" s="16" t="s">
        <v>698</v>
      </c>
      <c r="K230" s="16"/>
      <c r="L230" s="16"/>
      <c r="M230" s="19">
        <v>18.662400000000002</v>
      </c>
    </row>
    <row r="231" spans="1:13" s="47" customFormat="1" ht="31.8" customHeight="1" x14ac:dyDescent="0.3">
      <c r="A231" s="1" t="s">
        <v>20</v>
      </c>
      <c r="B231" s="1" t="s">
        <v>699</v>
      </c>
      <c r="C231" s="18">
        <v>38383</v>
      </c>
      <c r="D231" s="13" t="s">
        <v>655</v>
      </c>
      <c r="E231" s="14" t="s">
        <v>117</v>
      </c>
      <c r="F231" s="15">
        <v>2.58</v>
      </c>
      <c r="G231" s="15" t="s">
        <v>700</v>
      </c>
      <c r="H231" s="51">
        <v>1</v>
      </c>
      <c r="I231" s="15">
        <v>1.0139999999999998</v>
      </c>
      <c r="J231" s="16" t="s">
        <v>701</v>
      </c>
      <c r="K231" s="16"/>
      <c r="L231" s="16"/>
      <c r="M231" s="19">
        <v>2.6161199999999996</v>
      </c>
    </row>
    <row r="232" spans="1:13" s="47" customFormat="1" ht="31.8" customHeight="1" x14ac:dyDescent="0.3">
      <c r="A232" s="1" t="s">
        <v>13</v>
      </c>
      <c r="B232" s="1" t="s">
        <v>702</v>
      </c>
      <c r="C232" s="2">
        <v>89367</v>
      </c>
      <c r="D232" s="3" t="s">
        <v>703</v>
      </c>
      <c r="E232" s="4" t="s">
        <v>117</v>
      </c>
      <c r="F232" s="5">
        <v>4.0544560000000001</v>
      </c>
      <c r="G232" s="6"/>
      <c r="H232" s="6"/>
      <c r="I232" s="17">
        <v>15</v>
      </c>
      <c r="J232" s="5" t="s">
        <v>704</v>
      </c>
      <c r="K232" s="5">
        <v>28.556625189188878</v>
      </c>
      <c r="L232" s="5">
        <v>32.260214810811121</v>
      </c>
      <c r="M232" s="8">
        <v>60.816839999999999</v>
      </c>
    </row>
    <row r="233" spans="1:13" s="47" customFormat="1" ht="31.8" customHeight="1" x14ac:dyDescent="0.3">
      <c r="A233" s="1" t="s">
        <v>20</v>
      </c>
      <c r="B233" s="1" t="s">
        <v>705</v>
      </c>
      <c r="C233" s="18">
        <v>122</v>
      </c>
      <c r="D233" s="13" t="s">
        <v>678</v>
      </c>
      <c r="E233" s="14" t="s">
        <v>117</v>
      </c>
      <c r="F233" s="15">
        <v>68.63</v>
      </c>
      <c r="G233" s="15" t="s">
        <v>572</v>
      </c>
      <c r="H233" s="51">
        <v>1</v>
      </c>
      <c r="I233" s="15">
        <v>0.14100000000000001</v>
      </c>
      <c r="J233" s="16" t="s">
        <v>680</v>
      </c>
      <c r="K233" s="16"/>
      <c r="L233" s="16"/>
      <c r="M233" s="19">
        <v>9.6768300000000007</v>
      </c>
    </row>
    <row r="234" spans="1:13" s="47" customFormat="1" ht="31.8" customHeight="1" x14ac:dyDescent="0.3">
      <c r="A234" s="1" t="s">
        <v>20</v>
      </c>
      <c r="B234" s="1" t="s">
        <v>706</v>
      </c>
      <c r="C234" s="18">
        <v>3536</v>
      </c>
      <c r="D234" s="13" t="s">
        <v>707</v>
      </c>
      <c r="E234" s="14" t="s">
        <v>117</v>
      </c>
      <c r="F234" s="15">
        <v>2.4500000000000002</v>
      </c>
      <c r="G234" s="15" t="s">
        <v>23</v>
      </c>
      <c r="H234" s="51">
        <v>1</v>
      </c>
      <c r="I234" s="15">
        <v>15</v>
      </c>
      <c r="J234" s="16" t="s">
        <v>704</v>
      </c>
      <c r="K234" s="16"/>
      <c r="L234" s="16"/>
      <c r="M234" s="19">
        <v>36.75</v>
      </c>
    </row>
    <row r="235" spans="1:13" s="47" customFormat="1" ht="31.8" customHeight="1" x14ac:dyDescent="0.3">
      <c r="A235" s="1" t="s">
        <v>20</v>
      </c>
      <c r="B235" s="1" t="s">
        <v>708</v>
      </c>
      <c r="C235" s="18">
        <v>20083</v>
      </c>
      <c r="D235" s="13" t="s">
        <v>684</v>
      </c>
      <c r="E235" s="14" t="s">
        <v>117</v>
      </c>
      <c r="F235" s="15">
        <v>77.760000000000005</v>
      </c>
      <c r="G235" s="15" t="s">
        <v>709</v>
      </c>
      <c r="H235" s="51">
        <v>1</v>
      </c>
      <c r="I235" s="15">
        <v>0.16499999999999998</v>
      </c>
      <c r="J235" s="16" t="s">
        <v>710</v>
      </c>
      <c r="K235" s="16"/>
      <c r="L235" s="16"/>
      <c r="M235" s="19">
        <v>12.830399999999999</v>
      </c>
    </row>
    <row r="236" spans="1:13" s="47" customFormat="1" ht="31.8" customHeight="1" x14ac:dyDescent="0.3">
      <c r="A236" s="1" t="s">
        <v>20</v>
      </c>
      <c r="B236" s="1" t="s">
        <v>711</v>
      </c>
      <c r="C236" s="18">
        <v>38383</v>
      </c>
      <c r="D236" s="13" t="s">
        <v>655</v>
      </c>
      <c r="E236" s="14" t="s">
        <v>117</v>
      </c>
      <c r="F236" s="15">
        <v>2.58</v>
      </c>
      <c r="G236" s="15" t="s">
        <v>712</v>
      </c>
      <c r="H236" s="51">
        <v>1</v>
      </c>
      <c r="I236" s="15">
        <v>0.60450000000000004</v>
      </c>
      <c r="J236" s="16" t="s">
        <v>713</v>
      </c>
      <c r="K236" s="16"/>
      <c r="L236" s="16"/>
      <c r="M236" s="19">
        <v>1.5596100000000002</v>
      </c>
    </row>
    <row r="237" spans="1:13" s="47" customFormat="1" ht="31.8" customHeight="1" x14ac:dyDescent="0.3">
      <c r="A237" s="1" t="s">
        <v>13</v>
      </c>
      <c r="B237" s="1" t="s">
        <v>714</v>
      </c>
      <c r="C237" s="2">
        <v>89371</v>
      </c>
      <c r="D237" s="3" t="s">
        <v>715</v>
      </c>
      <c r="E237" s="4" t="s">
        <v>117</v>
      </c>
      <c r="F237" s="5">
        <v>1.644199</v>
      </c>
      <c r="G237" s="6"/>
      <c r="H237" s="6"/>
      <c r="I237" s="17">
        <v>30</v>
      </c>
      <c r="J237" s="5" t="s">
        <v>676</v>
      </c>
      <c r="K237" s="5">
        <v>21.563742607921771</v>
      </c>
      <c r="L237" s="5">
        <v>27.762227392078227</v>
      </c>
      <c r="M237" s="8">
        <v>49.325969999999998</v>
      </c>
    </row>
    <row r="238" spans="1:13" s="47" customFormat="1" ht="31.8" customHeight="1" x14ac:dyDescent="0.3">
      <c r="A238" s="1" t="s">
        <v>20</v>
      </c>
      <c r="B238" s="1" t="s">
        <v>716</v>
      </c>
      <c r="C238" s="18">
        <v>122</v>
      </c>
      <c r="D238" s="13" t="s">
        <v>678</v>
      </c>
      <c r="E238" s="14" t="s">
        <v>117</v>
      </c>
      <c r="F238" s="15">
        <v>68.63</v>
      </c>
      <c r="G238" s="15" t="s">
        <v>679</v>
      </c>
      <c r="H238" s="51">
        <v>1</v>
      </c>
      <c r="I238" s="15">
        <v>0.14100000000000001</v>
      </c>
      <c r="J238" s="16" t="s">
        <v>680</v>
      </c>
      <c r="K238" s="16"/>
      <c r="L238" s="16"/>
      <c r="M238" s="19">
        <v>9.6768300000000007</v>
      </c>
    </row>
    <row r="239" spans="1:13" s="47" customFormat="1" ht="31.8" customHeight="1" x14ac:dyDescent="0.3">
      <c r="A239" s="1" t="s">
        <v>20</v>
      </c>
      <c r="B239" s="1" t="s">
        <v>717</v>
      </c>
      <c r="C239" s="18">
        <v>3861</v>
      </c>
      <c r="D239" s="13" t="s">
        <v>718</v>
      </c>
      <c r="E239" s="14" t="s">
        <v>117</v>
      </c>
      <c r="F239" s="15">
        <v>0.78</v>
      </c>
      <c r="G239" s="15" t="s">
        <v>23</v>
      </c>
      <c r="H239" s="51">
        <v>1</v>
      </c>
      <c r="I239" s="15">
        <v>30</v>
      </c>
      <c r="J239" s="16" t="s">
        <v>676</v>
      </c>
      <c r="K239" s="16"/>
      <c r="L239" s="16"/>
      <c r="M239" s="19">
        <v>23.400000000000002</v>
      </c>
    </row>
    <row r="240" spans="1:13" s="47" customFormat="1" ht="31.8" customHeight="1" x14ac:dyDescent="0.3">
      <c r="A240" s="1" t="s">
        <v>20</v>
      </c>
      <c r="B240" s="1" t="s">
        <v>719</v>
      </c>
      <c r="C240" s="18">
        <v>20083</v>
      </c>
      <c r="D240" s="13" t="s">
        <v>684</v>
      </c>
      <c r="E240" s="14" t="s">
        <v>117</v>
      </c>
      <c r="F240" s="15">
        <v>77.760000000000005</v>
      </c>
      <c r="G240" s="15" t="s">
        <v>487</v>
      </c>
      <c r="H240" s="51">
        <v>1</v>
      </c>
      <c r="I240" s="15">
        <v>0.18</v>
      </c>
      <c r="J240" s="16" t="s">
        <v>685</v>
      </c>
      <c r="K240" s="16"/>
      <c r="L240" s="16"/>
      <c r="M240" s="19">
        <v>13.9968</v>
      </c>
    </row>
    <row r="241" spans="1:13" s="47" customFormat="1" ht="31.8" customHeight="1" x14ac:dyDescent="0.3">
      <c r="A241" s="1" t="s">
        <v>20</v>
      </c>
      <c r="B241" s="1" t="s">
        <v>720</v>
      </c>
      <c r="C241" s="18">
        <v>38383</v>
      </c>
      <c r="D241" s="13" t="s">
        <v>655</v>
      </c>
      <c r="E241" s="14" t="s">
        <v>117</v>
      </c>
      <c r="F241" s="15">
        <v>2.58</v>
      </c>
      <c r="G241" s="15" t="s">
        <v>687</v>
      </c>
      <c r="H241" s="51">
        <v>1</v>
      </c>
      <c r="I241" s="15">
        <v>0.873</v>
      </c>
      <c r="J241" s="16" t="s">
        <v>688</v>
      </c>
      <c r="K241" s="16"/>
      <c r="L241" s="16"/>
      <c r="M241" s="19">
        <v>2.2523400000000002</v>
      </c>
    </row>
    <row r="242" spans="1:13" s="47" customFormat="1" ht="31.8" customHeight="1" x14ac:dyDescent="0.3">
      <c r="A242" s="1" t="s">
        <v>13</v>
      </c>
      <c r="B242" s="1" t="s">
        <v>721</v>
      </c>
      <c r="C242" s="2">
        <v>89378</v>
      </c>
      <c r="D242" s="3" t="s">
        <v>722</v>
      </c>
      <c r="E242" s="4" t="s">
        <v>117</v>
      </c>
      <c r="F242" s="5">
        <v>2.0265569999999999</v>
      </c>
      <c r="G242" s="6"/>
      <c r="H242" s="6"/>
      <c r="I242" s="17">
        <v>30</v>
      </c>
      <c r="J242" s="5" t="s">
        <v>676</v>
      </c>
      <c r="K242" s="5">
        <v>27.272443639575418</v>
      </c>
      <c r="L242" s="5">
        <v>33.524266360424583</v>
      </c>
      <c r="M242" s="8">
        <v>60.796709999999997</v>
      </c>
    </row>
    <row r="243" spans="1:13" s="47" customFormat="1" ht="31.8" customHeight="1" x14ac:dyDescent="0.3">
      <c r="A243" s="1" t="s">
        <v>20</v>
      </c>
      <c r="B243" s="1" t="s">
        <v>723</v>
      </c>
      <c r="C243" s="18">
        <v>122</v>
      </c>
      <c r="D243" s="13" t="s">
        <v>678</v>
      </c>
      <c r="E243" s="14" t="s">
        <v>117</v>
      </c>
      <c r="F243" s="15">
        <v>68.63</v>
      </c>
      <c r="G243" s="15" t="s">
        <v>692</v>
      </c>
      <c r="H243" s="51">
        <v>1</v>
      </c>
      <c r="I243" s="15">
        <v>0.21300000000000002</v>
      </c>
      <c r="J243" s="16" t="s">
        <v>693</v>
      </c>
      <c r="K243" s="16"/>
      <c r="L243" s="16"/>
      <c r="M243" s="19">
        <v>14.61819</v>
      </c>
    </row>
    <row r="244" spans="1:13" s="47" customFormat="1" ht="31.8" customHeight="1" x14ac:dyDescent="0.3">
      <c r="A244" s="1" t="s">
        <v>20</v>
      </c>
      <c r="B244" s="1" t="s">
        <v>724</v>
      </c>
      <c r="C244" s="18">
        <v>3904</v>
      </c>
      <c r="D244" s="13" t="s">
        <v>725</v>
      </c>
      <c r="E244" s="14" t="s">
        <v>117</v>
      </c>
      <c r="F244" s="15">
        <v>0.83</v>
      </c>
      <c r="G244" s="15" t="s">
        <v>23</v>
      </c>
      <c r="H244" s="51">
        <v>1</v>
      </c>
      <c r="I244" s="15">
        <v>30</v>
      </c>
      <c r="J244" s="16" t="s">
        <v>676</v>
      </c>
      <c r="K244" s="16"/>
      <c r="L244" s="16"/>
      <c r="M244" s="19">
        <v>24.9</v>
      </c>
    </row>
    <row r="245" spans="1:13" s="47" customFormat="1" ht="31.8" customHeight="1" x14ac:dyDescent="0.3">
      <c r="A245" s="1" t="s">
        <v>20</v>
      </c>
      <c r="B245" s="1" t="s">
        <v>726</v>
      </c>
      <c r="C245" s="18">
        <v>20083</v>
      </c>
      <c r="D245" s="13" t="s">
        <v>684</v>
      </c>
      <c r="E245" s="14" t="s">
        <v>117</v>
      </c>
      <c r="F245" s="15">
        <v>77.760000000000005</v>
      </c>
      <c r="G245" s="15" t="s">
        <v>697</v>
      </c>
      <c r="H245" s="51">
        <v>1</v>
      </c>
      <c r="I245" s="15">
        <v>0.24</v>
      </c>
      <c r="J245" s="16" t="s">
        <v>698</v>
      </c>
      <c r="K245" s="16"/>
      <c r="L245" s="16"/>
      <c r="M245" s="19">
        <v>18.662400000000002</v>
      </c>
    </row>
    <row r="246" spans="1:13" s="47" customFormat="1" ht="31.8" customHeight="1" x14ac:dyDescent="0.3">
      <c r="A246" s="1" t="s">
        <v>20</v>
      </c>
      <c r="B246" s="1" t="s">
        <v>727</v>
      </c>
      <c r="C246" s="18">
        <v>38383</v>
      </c>
      <c r="D246" s="13" t="s">
        <v>655</v>
      </c>
      <c r="E246" s="14" t="s">
        <v>117</v>
      </c>
      <c r="F246" s="15">
        <v>2.58</v>
      </c>
      <c r="G246" s="15" t="s">
        <v>700</v>
      </c>
      <c r="H246" s="51">
        <v>1</v>
      </c>
      <c r="I246" s="15">
        <v>1.0139999999999998</v>
      </c>
      <c r="J246" s="16" t="s">
        <v>701</v>
      </c>
      <c r="K246" s="16"/>
      <c r="L246" s="16"/>
      <c r="M246" s="19">
        <v>2.6161199999999996</v>
      </c>
    </row>
    <row r="247" spans="1:13" s="47" customFormat="1" ht="31.8" customHeight="1" x14ac:dyDescent="0.3">
      <c r="A247" s="1" t="s">
        <v>13</v>
      </c>
      <c r="B247" s="1" t="s">
        <v>728</v>
      </c>
      <c r="C247" s="2">
        <v>89440</v>
      </c>
      <c r="D247" s="3" t="s">
        <v>729</v>
      </c>
      <c r="E247" s="4" t="s">
        <v>117</v>
      </c>
      <c r="F247" s="5">
        <v>2.9974720000000001</v>
      </c>
      <c r="G247" s="6"/>
      <c r="H247" s="6"/>
      <c r="I247" s="17">
        <v>30</v>
      </c>
      <c r="J247" s="5" t="s">
        <v>676</v>
      </c>
      <c r="K247" s="5">
        <v>37.796494532501761</v>
      </c>
      <c r="L247" s="5">
        <v>52.12766546749824</v>
      </c>
      <c r="M247" s="8">
        <v>89.924160000000001</v>
      </c>
    </row>
    <row r="248" spans="1:13" s="47" customFormat="1" ht="31.8" customHeight="1" x14ac:dyDescent="0.3">
      <c r="A248" s="1" t="s">
        <v>20</v>
      </c>
      <c r="B248" s="1" t="s">
        <v>730</v>
      </c>
      <c r="C248" s="18">
        <v>122</v>
      </c>
      <c r="D248" s="13" t="s">
        <v>678</v>
      </c>
      <c r="E248" s="14" t="s">
        <v>117</v>
      </c>
      <c r="F248" s="15">
        <v>68.63</v>
      </c>
      <c r="G248" s="15" t="s">
        <v>731</v>
      </c>
      <c r="H248" s="51">
        <v>1</v>
      </c>
      <c r="I248" s="15">
        <v>0.318</v>
      </c>
      <c r="J248" s="16" t="s">
        <v>732</v>
      </c>
      <c r="K248" s="16"/>
      <c r="L248" s="16"/>
      <c r="M248" s="19">
        <v>21.824339999999999</v>
      </c>
    </row>
    <row r="249" spans="1:13" s="47" customFormat="1" ht="31.8" customHeight="1" x14ac:dyDescent="0.3">
      <c r="A249" s="1" t="s">
        <v>20</v>
      </c>
      <c r="B249" s="1" t="s">
        <v>733</v>
      </c>
      <c r="C249" s="18">
        <v>7139</v>
      </c>
      <c r="D249" s="13" t="s">
        <v>734</v>
      </c>
      <c r="E249" s="14" t="s">
        <v>117</v>
      </c>
      <c r="F249" s="15">
        <v>1.22</v>
      </c>
      <c r="G249" s="15" t="s">
        <v>23</v>
      </c>
      <c r="H249" s="51">
        <v>1</v>
      </c>
      <c r="I249" s="15">
        <v>30</v>
      </c>
      <c r="J249" s="16" t="s">
        <v>676</v>
      </c>
      <c r="K249" s="16"/>
      <c r="L249" s="16"/>
      <c r="M249" s="19">
        <v>36.6</v>
      </c>
    </row>
    <row r="250" spans="1:13" s="47" customFormat="1" ht="31.8" customHeight="1" x14ac:dyDescent="0.3">
      <c r="A250" s="1" t="s">
        <v>20</v>
      </c>
      <c r="B250" s="1" t="s">
        <v>735</v>
      </c>
      <c r="C250" s="18">
        <v>20083</v>
      </c>
      <c r="D250" s="13" t="s">
        <v>684</v>
      </c>
      <c r="E250" s="14" t="s">
        <v>117</v>
      </c>
      <c r="F250" s="15">
        <v>77.760000000000005</v>
      </c>
      <c r="G250" s="15" t="s">
        <v>736</v>
      </c>
      <c r="H250" s="51">
        <v>1</v>
      </c>
      <c r="I250" s="15">
        <v>0.36</v>
      </c>
      <c r="J250" s="16" t="s">
        <v>737</v>
      </c>
      <c r="K250" s="16"/>
      <c r="L250" s="16"/>
      <c r="M250" s="19">
        <v>27.993600000000001</v>
      </c>
    </row>
    <row r="251" spans="1:13" s="47" customFormat="1" ht="31.8" customHeight="1" x14ac:dyDescent="0.3">
      <c r="A251" s="1" t="s">
        <v>20</v>
      </c>
      <c r="B251" s="1" t="s">
        <v>738</v>
      </c>
      <c r="C251" s="18">
        <v>38383</v>
      </c>
      <c r="D251" s="13" t="s">
        <v>655</v>
      </c>
      <c r="E251" s="14" t="s">
        <v>117</v>
      </c>
      <c r="F251" s="15">
        <v>2.58</v>
      </c>
      <c r="G251" s="15" t="s">
        <v>739</v>
      </c>
      <c r="H251" s="51">
        <v>1</v>
      </c>
      <c r="I251" s="15">
        <v>1.359</v>
      </c>
      <c r="J251" s="16" t="s">
        <v>740</v>
      </c>
      <c r="K251" s="16"/>
      <c r="L251" s="16"/>
      <c r="M251" s="19">
        <v>3.5062199999999999</v>
      </c>
    </row>
    <row r="252" spans="1:13" s="47" customFormat="1" ht="31.8" customHeight="1" x14ac:dyDescent="0.3">
      <c r="A252" s="1" t="s">
        <v>13</v>
      </c>
      <c r="B252" s="1" t="s">
        <v>741</v>
      </c>
      <c r="C252" s="2">
        <v>89985</v>
      </c>
      <c r="D252" s="3" t="s">
        <v>742</v>
      </c>
      <c r="E252" s="4" t="s">
        <v>117</v>
      </c>
      <c r="F252" s="5">
        <v>97.635536000000002</v>
      </c>
      <c r="G252" s="6"/>
      <c r="H252" s="6"/>
      <c r="I252" s="26">
        <v>3</v>
      </c>
      <c r="J252" s="5" t="s">
        <v>743</v>
      </c>
      <c r="K252" s="5">
        <v>270.94946898342556</v>
      </c>
      <c r="L252" s="5">
        <v>21.957139016574484</v>
      </c>
      <c r="M252" s="8">
        <v>292.90660800000001</v>
      </c>
    </row>
    <row r="253" spans="1:13" s="47" customFormat="1" ht="31.8" customHeight="1" x14ac:dyDescent="0.3">
      <c r="A253" s="1" t="s">
        <v>20</v>
      </c>
      <c r="B253" s="1" t="s">
        <v>744</v>
      </c>
      <c r="C253" s="20">
        <v>3148</v>
      </c>
      <c r="D253" s="13" t="s">
        <v>745</v>
      </c>
      <c r="E253" s="14" t="s">
        <v>117</v>
      </c>
      <c r="F253" s="15">
        <v>16.559999999999999</v>
      </c>
      <c r="G253" s="15" t="s">
        <v>731</v>
      </c>
      <c r="H253" s="51">
        <v>1</v>
      </c>
      <c r="I253" s="52">
        <v>3.1800000000000002E-2</v>
      </c>
      <c r="J253" s="16" t="s">
        <v>746</v>
      </c>
      <c r="K253" s="16"/>
      <c r="L253" s="16"/>
      <c r="M253" s="19">
        <v>0.52660799999999997</v>
      </c>
    </row>
    <row r="254" spans="1:13" s="47" customFormat="1" ht="31.8" customHeight="1" x14ac:dyDescent="0.3">
      <c r="A254" s="1" t="s">
        <v>20</v>
      </c>
      <c r="B254" s="1" t="s">
        <v>747</v>
      </c>
      <c r="C254" s="20">
        <v>6024</v>
      </c>
      <c r="D254" s="13" t="s">
        <v>748</v>
      </c>
      <c r="E254" s="14" t="s">
        <v>117</v>
      </c>
      <c r="F254" s="15">
        <v>97.46</v>
      </c>
      <c r="G254" s="15" t="s">
        <v>23</v>
      </c>
      <c r="H254" s="51">
        <v>1</v>
      </c>
      <c r="I254" s="52">
        <v>3</v>
      </c>
      <c r="J254" s="16" t="s">
        <v>743</v>
      </c>
      <c r="K254" s="16"/>
      <c r="L254" s="16"/>
      <c r="M254" s="19">
        <v>292.38</v>
      </c>
    </row>
    <row r="255" spans="1:13" s="47" customFormat="1" ht="31.8" customHeight="1" x14ac:dyDescent="0.3">
      <c r="A255" s="1" t="s">
        <v>13</v>
      </c>
      <c r="B255" s="1" t="s">
        <v>749</v>
      </c>
      <c r="C255" s="2">
        <v>102610</v>
      </c>
      <c r="D255" s="3" t="s">
        <v>750</v>
      </c>
      <c r="E255" s="4" t="s">
        <v>117</v>
      </c>
      <c r="F255" s="5">
        <v>2279.21</v>
      </c>
      <c r="G255" s="6"/>
      <c r="H255" s="6"/>
      <c r="I255" s="17">
        <v>1</v>
      </c>
      <c r="J255" s="5" t="s">
        <v>640</v>
      </c>
      <c r="K255" s="5">
        <v>2266.9647277500499</v>
      </c>
      <c r="L255" s="5">
        <v>12.24527224995</v>
      </c>
      <c r="M255" s="8">
        <v>2279.21</v>
      </c>
    </row>
    <row r="256" spans="1:13" s="47" customFormat="1" ht="31.8" customHeight="1" x14ac:dyDescent="0.3">
      <c r="A256" s="1" t="s">
        <v>20</v>
      </c>
      <c r="B256" s="1" t="s">
        <v>751</v>
      </c>
      <c r="C256" s="20">
        <v>43977</v>
      </c>
      <c r="D256" s="13" t="s">
        <v>752</v>
      </c>
      <c r="E256" s="14" t="s">
        <v>117</v>
      </c>
      <c r="F256" s="15">
        <v>2279.21</v>
      </c>
      <c r="G256" s="15" t="s">
        <v>23</v>
      </c>
      <c r="H256" s="51">
        <v>1</v>
      </c>
      <c r="I256" s="15">
        <v>1</v>
      </c>
      <c r="J256" s="16" t="s">
        <v>640</v>
      </c>
      <c r="K256" s="16"/>
      <c r="L256" s="16"/>
      <c r="M256" s="19">
        <v>2279.21</v>
      </c>
    </row>
    <row r="257" spans="1:13" s="47" customFormat="1" ht="31.8" customHeight="1" x14ac:dyDescent="0.3">
      <c r="A257" s="1" t="s">
        <v>14</v>
      </c>
      <c r="B257" s="1">
        <v>11</v>
      </c>
      <c r="C257" s="21"/>
      <c r="D257" s="23" t="s">
        <v>753</v>
      </c>
      <c r="E257" s="24"/>
      <c r="F257" s="25"/>
      <c r="G257" s="25"/>
      <c r="H257" s="25"/>
      <c r="I257" s="25"/>
      <c r="J257" s="25"/>
      <c r="K257" s="25"/>
      <c r="L257" s="25"/>
      <c r="M257" s="50">
        <v>9661.0920409999999</v>
      </c>
    </row>
    <row r="258" spans="1:13" s="47" customFormat="1" ht="31.8" customHeight="1" x14ac:dyDescent="0.3">
      <c r="A258" s="1" t="s">
        <v>13</v>
      </c>
      <c r="B258" s="1" t="s">
        <v>754</v>
      </c>
      <c r="C258" s="2">
        <v>89707</v>
      </c>
      <c r="D258" s="3" t="s">
        <v>755</v>
      </c>
      <c r="E258" s="4" t="s">
        <v>117</v>
      </c>
      <c r="F258" s="5">
        <v>30.355167999999999</v>
      </c>
      <c r="G258" s="6"/>
      <c r="H258" s="6"/>
      <c r="I258" s="26">
        <v>5</v>
      </c>
      <c r="J258" s="5" t="s">
        <v>756</v>
      </c>
      <c r="K258" s="5">
        <v>106.57458464766079</v>
      </c>
      <c r="L258" s="5">
        <v>45.201255352339196</v>
      </c>
      <c r="M258" s="8">
        <v>151.77583999999999</v>
      </c>
    </row>
    <row r="259" spans="1:13" s="47" customFormat="1" ht="31.8" customHeight="1" x14ac:dyDescent="0.3">
      <c r="A259" s="1" t="s">
        <v>20</v>
      </c>
      <c r="B259" s="1" t="s">
        <v>757</v>
      </c>
      <c r="C259" s="20">
        <v>122</v>
      </c>
      <c r="D259" s="13" t="s">
        <v>678</v>
      </c>
      <c r="E259" s="14" t="s">
        <v>117</v>
      </c>
      <c r="F259" s="15">
        <v>68.63</v>
      </c>
      <c r="G259" s="15" t="s">
        <v>758</v>
      </c>
      <c r="H259" s="51">
        <v>1</v>
      </c>
      <c r="I259" s="52">
        <v>0.14599999999999999</v>
      </c>
      <c r="J259" s="16" t="s">
        <v>759</v>
      </c>
      <c r="K259" s="16"/>
      <c r="L259" s="16"/>
      <c r="M259" s="19">
        <v>10.019979999999999</v>
      </c>
    </row>
    <row r="260" spans="1:13" s="47" customFormat="1" ht="31.8" customHeight="1" x14ac:dyDescent="0.3">
      <c r="A260" s="1" t="s">
        <v>20</v>
      </c>
      <c r="B260" s="1" t="s">
        <v>760</v>
      </c>
      <c r="C260" s="20">
        <v>296</v>
      </c>
      <c r="D260" s="13" t="s">
        <v>761</v>
      </c>
      <c r="E260" s="14" t="s">
        <v>117</v>
      </c>
      <c r="F260" s="15">
        <v>1.69</v>
      </c>
      <c r="G260" s="15" t="s">
        <v>475</v>
      </c>
      <c r="H260" s="51">
        <v>1</v>
      </c>
      <c r="I260" s="52">
        <v>0</v>
      </c>
      <c r="J260" s="16" t="s">
        <v>762</v>
      </c>
      <c r="K260" s="16"/>
      <c r="L260" s="16"/>
      <c r="M260" s="19">
        <v>0</v>
      </c>
    </row>
    <row r="261" spans="1:13" s="47" customFormat="1" ht="31.8" customHeight="1" x14ac:dyDescent="0.3">
      <c r="A261" s="1" t="s">
        <v>20</v>
      </c>
      <c r="B261" s="1" t="s">
        <v>763</v>
      </c>
      <c r="C261" s="20">
        <v>5103</v>
      </c>
      <c r="D261" s="13" t="s">
        <v>764</v>
      </c>
      <c r="E261" s="14" t="s">
        <v>117</v>
      </c>
      <c r="F261" s="15">
        <v>24.89</v>
      </c>
      <c r="G261" s="15" t="s">
        <v>23</v>
      </c>
      <c r="H261" s="51">
        <v>1</v>
      </c>
      <c r="I261" s="52">
        <v>5</v>
      </c>
      <c r="J261" s="16" t="s">
        <v>756</v>
      </c>
      <c r="K261" s="16"/>
      <c r="L261" s="16"/>
      <c r="M261" s="19">
        <v>124.45</v>
      </c>
    </row>
    <row r="262" spans="1:13" s="47" customFormat="1" ht="31.8" customHeight="1" x14ac:dyDescent="0.3">
      <c r="A262" s="1" t="s">
        <v>20</v>
      </c>
      <c r="B262" s="1" t="s">
        <v>765</v>
      </c>
      <c r="C262" s="20">
        <v>20078</v>
      </c>
      <c r="D262" s="13" t="s">
        <v>766</v>
      </c>
      <c r="E262" s="14" t="s">
        <v>117</v>
      </c>
      <c r="F262" s="15">
        <v>28.32</v>
      </c>
      <c r="G262" s="15" t="s">
        <v>475</v>
      </c>
      <c r="H262" s="51">
        <v>1</v>
      </c>
      <c r="I262" s="52">
        <v>0</v>
      </c>
      <c r="J262" s="16" t="s">
        <v>762</v>
      </c>
      <c r="K262" s="16"/>
      <c r="L262" s="16"/>
      <c r="M262" s="19">
        <v>0</v>
      </c>
    </row>
    <row r="263" spans="1:13" s="47" customFormat="1" ht="31.8" customHeight="1" x14ac:dyDescent="0.3">
      <c r="A263" s="1" t="s">
        <v>20</v>
      </c>
      <c r="B263" s="1" t="s">
        <v>767</v>
      </c>
      <c r="C263" s="20">
        <v>20083</v>
      </c>
      <c r="D263" s="13" t="s">
        <v>684</v>
      </c>
      <c r="E263" s="14" t="s">
        <v>117</v>
      </c>
      <c r="F263" s="15">
        <v>77.760000000000005</v>
      </c>
      <c r="G263" s="15" t="s">
        <v>313</v>
      </c>
      <c r="H263" s="51">
        <v>1</v>
      </c>
      <c r="I263" s="52">
        <v>0.21999999999999997</v>
      </c>
      <c r="J263" s="16" t="s">
        <v>768</v>
      </c>
      <c r="K263" s="16"/>
      <c r="L263" s="16"/>
      <c r="M263" s="19">
        <v>17.107199999999999</v>
      </c>
    </row>
    <row r="264" spans="1:13" s="47" customFormat="1" ht="31.8" customHeight="1" x14ac:dyDescent="0.3">
      <c r="A264" s="1" t="s">
        <v>20</v>
      </c>
      <c r="B264" s="1" t="s">
        <v>769</v>
      </c>
      <c r="C264" s="20">
        <v>38383</v>
      </c>
      <c r="D264" s="13" t="s">
        <v>655</v>
      </c>
      <c r="E264" s="14" t="s">
        <v>117</v>
      </c>
      <c r="F264" s="15">
        <v>2.58</v>
      </c>
      <c r="G264" s="15" t="s">
        <v>770</v>
      </c>
      <c r="H264" s="51">
        <v>1</v>
      </c>
      <c r="I264" s="52">
        <v>7.6999999999999999E-2</v>
      </c>
      <c r="J264" s="16" t="s">
        <v>771</v>
      </c>
      <c r="K264" s="16"/>
      <c r="L264" s="16"/>
      <c r="M264" s="19">
        <v>0.19866</v>
      </c>
    </row>
    <row r="265" spans="1:13" s="47" customFormat="1" ht="31.8" customHeight="1" x14ac:dyDescent="0.3">
      <c r="A265" s="1" t="s">
        <v>13</v>
      </c>
      <c r="B265" s="1" t="s">
        <v>772</v>
      </c>
      <c r="C265" s="2">
        <v>89709</v>
      </c>
      <c r="D265" s="3" t="s">
        <v>773</v>
      </c>
      <c r="E265" s="4" t="s">
        <v>117</v>
      </c>
      <c r="F265" s="5">
        <v>13.502367000000001</v>
      </c>
      <c r="G265" s="6"/>
      <c r="H265" s="6"/>
      <c r="I265" s="26">
        <v>3</v>
      </c>
      <c r="J265" s="5" t="s">
        <v>743</v>
      </c>
      <c r="K265" s="5">
        <v>28.960952353657593</v>
      </c>
      <c r="L265" s="5">
        <v>11.546148646342415</v>
      </c>
      <c r="M265" s="8">
        <v>40.507101000000006</v>
      </c>
    </row>
    <row r="266" spans="1:13" s="47" customFormat="1" ht="31.8" customHeight="1" x14ac:dyDescent="0.3">
      <c r="A266" s="1" t="s">
        <v>20</v>
      </c>
      <c r="B266" s="1" t="s">
        <v>774</v>
      </c>
      <c r="C266" s="20">
        <v>122</v>
      </c>
      <c r="D266" s="13" t="s">
        <v>678</v>
      </c>
      <c r="E266" s="14" t="s">
        <v>117</v>
      </c>
      <c r="F266" s="15">
        <v>68.63</v>
      </c>
      <c r="G266" s="15" t="s">
        <v>775</v>
      </c>
      <c r="H266" s="51">
        <v>1</v>
      </c>
      <c r="I266" s="52">
        <v>1.47E-2</v>
      </c>
      <c r="J266" s="16" t="s">
        <v>776</v>
      </c>
      <c r="K266" s="16"/>
      <c r="L266" s="16"/>
      <c r="M266" s="19">
        <v>1.008861</v>
      </c>
    </row>
    <row r="267" spans="1:13" s="47" customFormat="1" ht="31.8" customHeight="1" x14ac:dyDescent="0.3">
      <c r="A267" s="1" t="s">
        <v>20</v>
      </c>
      <c r="B267" s="1" t="s">
        <v>777</v>
      </c>
      <c r="C267" s="20">
        <v>11741</v>
      </c>
      <c r="D267" s="13" t="s">
        <v>778</v>
      </c>
      <c r="E267" s="14" t="s">
        <v>117</v>
      </c>
      <c r="F267" s="15">
        <v>12.49</v>
      </c>
      <c r="G267" s="15" t="s">
        <v>23</v>
      </c>
      <c r="H267" s="51">
        <v>1</v>
      </c>
      <c r="I267" s="52">
        <v>3</v>
      </c>
      <c r="J267" s="16" t="s">
        <v>743</v>
      </c>
      <c r="K267" s="16"/>
      <c r="L267" s="16"/>
      <c r="M267" s="19">
        <v>37.47</v>
      </c>
    </row>
    <row r="268" spans="1:13" s="47" customFormat="1" ht="31.8" customHeight="1" x14ac:dyDescent="0.3">
      <c r="A268" s="1" t="s">
        <v>20</v>
      </c>
      <c r="B268" s="1" t="s">
        <v>779</v>
      </c>
      <c r="C268" s="20">
        <v>20083</v>
      </c>
      <c r="D268" s="13" t="s">
        <v>684</v>
      </c>
      <c r="E268" s="14" t="s">
        <v>117</v>
      </c>
      <c r="F268" s="15">
        <v>77.760000000000005</v>
      </c>
      <c r="G268" s="15" t="s">
        <v>780</v>
      </c>
      <c r="H268" s="51">
        <v>1</v>
      </c>
      <c r="I268" s="52">
        <v>2.2499999999999999E-2</v>
      </c>
      <c r="J268" s="16" t="s">
        <v>781</v>
      </c>
      <c r="K268" s="16"/>
      <c r="L268" s="16"/>
      <c r="M268" s="19">
        <v>1.7496</v>
      </c>
    </row>
    <row r="269" spans="1:13" s="47" customFormat="1" ht="31.8" customHeight="1" x14ac:dyDescent="0.3">
      <c r="A269" s="1" t="s">
        <v>20</v>
      </c>
      <c r="B269" s="1" t="s">
        <v>782</v>
      </c>
      <c r="C269" s="20">
        <v>38383</v>
      </c>
      <c r="D269" s="13" t="s">
        <v>655</v>
      </c>
      <c r="E269" s="14" t="s">
        <v>117</v>
      </c>
      <c r="F269" s="15">
        <v>2.58</v>
      </c>
      <c r="G269" s="15" t="s">
        <v>783</v>
      </c>
      <c r="H269" s="51">
        <v>1</v>
      </c>
      <c r="I269" s="52">
        <v>0.10799999999999998</v>
      </c>
      <c r="J269" s="16" t="s">
        <v>784</v>
      </c>
      <c r="K269" s="16"/>
      <c r="L269" s="16"/>
      <c r="M269" s="19">
        <v>0.27863999999999994</v>
      </c>
    </row>
    <row r="270" spans="1:13" s="47" customFormat="1" ht="31.8" customHeight="1" x14ac:dyDescent="0.3">
      <c r="A270" s="1" t="s">
        <v>13</v>
      </c>
      <c r="B270" s="1" t="s">
        <v>785</v>
      </c>
      <c r="C270" s="2">
        <v>89714</v>
      </c>
      <c r="D270" s="3" t="s">
        <v>786</v>
      </c>
      <c r="E270" s="4" t="s">
        <v>40</v>
      </c>
      <c r="F270" s="5">
        <v>16.509616999999999</v>
      </c>
      <c r="G270" s="6"/>
      <c r="H270" s="6"/>
      <c r="I270" s="26">
        <v>300</v>
      </c>
      <c r="J270" s="5" t="s">
        <v>787</v>
      </c>
      <c r="K270" s="5">
        <v>2791.8917921132293</v>
      </c>
      <c r="L270" s="5">
        <v>2160.9933078867703</v>
      </c>
      <c r="M270" s="8">
        <v>4952.8850999999995</v>
      </c>
    </row>
    <row r="271" spans="1:13" s="47" customFormat="1" ht="31.8" customHeight="1" x14ac:dyDescent="0.3">
      <c r="A271" s="1" t="s">
        <v>20</v>
      </c>
      <c r="B271" s="1" t="s">
        <v>788</v>
      </c>
      <c r="C271" s="20">
        <v>9836</v>
      </c>
      <c r="D271" s="13" t="s">
        <v>789</v>
      </c>
      <c r="E271" s="14" t="s">
        <v>40</v>
      </c>
      <c r="F271" s="15">
        <v>15.59</v>
      </c>
      <c r="G271" s="15" t="s">
        <v>790</v>
      </c>
      <c r="H271" s="51">
        <v>1</v>
      </c>
      <c r="I271" s="52">
        <v>316.46999999999997</v>
      </c>
      <c r="J271" s="16" t="s">
        <v>791</v>
      </c>
      <c r="K271" s="16"/>
      <c r="L271" s="16"/>
      <c r="M271" s="19">
        <v>4933.7672999999995</v>
      </c>
    </row>
    <row r="272" spans="1:13" s="47" customFormat="1" ht="31.8" customHeight="1" x14ac:dyDescent="0.3">
      <c r="A272" s="1" t="s">
        <v>20</v>
      </c>
      <c r="B272" s="1" t="s">
        <v>792</v>
      </c>
      <c r="C272" s="20">
        <v>38383</v>
      </c>
      <c r="D272" s="13" t="s">
        <v>655</v>
      </c>
      <c r="E272" s="14" t="s">
        <v>117</v>
      </c>
      <c r="F272" s="15">
        <v>2.58</v>
      </c>
      <c r="G272" s="15" t="s">
        <v>793</v>
      </c>
      <c r="H272" s="51">
        <v>1</v>
      </c>
      <c r="I272" s="52">
        <v>7.41</v>
      </c>
      <c r="J272" s="16" t="s">
        <v>794</v>
      </c>
      <c r="K272" s="16"/>
      <c r="L272" s="16"/>
      <c r="M272" s="19">
        <v>19.117800000000003</v>
      </c>
    </row>
    <row r="273" spans="1:13" s="47" customFormat="1" ht="31.8" customHeight="1" x14ac:dyDescent="0.3">
      <c r="A273" s="1" t="s">
        <v>13</v>
      </c>
      <c r="B273" s="1" t="s">
        <v>795</v>
      </c>
      <c r="C273" s="2">
        <v>89748</v>
      </c>
      <c r="D273" s="3" t="s">
        <v>796</v>
      </c>
      <c r="E273" s="4" t="s">
        <v>117</v>
      </c>
      <c r="F273" s="5">
        <v>33.626800000000003</v>
      </c>
      <c r="G273" s="6"/>
      <c r="H273" s="6"/>
      <c r="I273" s="26">
        <v>30</v>
      </c>
      <c r="J273" s="5" t="s">
        <v>676</v>
      </c>
      <c r="K273" s="5">
        <v>842.13203508963602</v>
      </c>
      <c r="L273" s="5">
        <v>166.67196491036404</v>
      </c>
      <c r="M273" s="8">
        <v>1008.8040000000001</v>
      </c>
    </row>
    <row r="274" spans="1:13" s="47" customFormat="1" ht="31.8" customHeight="1" x14ac:dyDescent="0.3">
      <c r="A274" s="1" t="s">
        <v>20</v>
      </c>
      <c r="B274" s="1" t="s">
        <v>797</v>
      </c>
      <c r="C274" s="20">
        <v>301</v>
      </c>
      <c r="D274" s="13" t="s">
        <v>798</v>
      </c>
      <c r="E274" s="14" t="s">
        <v>117</v>
      </c>
      <c r="F274" s="15">
        <v>2.99</v>
      </c>
      <c r="G274" s="15" t="s">
        <v>550</v>
      </c>
      <c r="H274" s="51">
        <v>1</v>
      </c>
      <c r="I274" s="52">
        <v>60</v>
      </c>
      <c r="J274" s="16" t="s">
        <v>799</v>
      </c>
      <c r="K274" s="16"/>
      <c r="L274" s="16"/>
      <c r="M274" s="19">
        <v>179.4</v>
      </c>
    </row>
    <row r="275" spans="1:13" s="47" customFormat="1" ht="31.8" customHeight="1" x14ac:dyDescent="0.3">
      <c r="A275" s="1" t="s">
        <v>20</v>
      </c>
      <c r="B275" s="1" t="s">
        <v>800</v>
      </c>
      <c r="C275" s="20">
        <v>1966</v>
      </c>
      <c r="D275" s="13" t="s">
        <v>801</v>
      </c>
      <c r="E275" s="14" t="s">
        <v>117</v>
      </c>
      <c r="F275" s="15">
        <v>24.39</v>
      </c>
      <c r="G275" s="15" t="s">
        <v>23</v>
      </c>
      <c r="H275" s="51">
        <v>1</v>
      </c>
      <c r="I275" s="52">
        <v>30</v>
      </c>
      <c r="J275" s="16" t="s">
        <v>676</v>
      </c>
      <c r="K275" s="16"/>
      <c r="L275" s="16"/>
      <c r="M275" s="19">
        <v>731.7</v>
      </c>
    </row>
    <row r="276" spans="1:13" s="47" customFormat="1" ht="31.8" customHeight="1" x14ac:dyDescent="0.3">
      <c r="A276" s="1" t="s">
        <v>20</v>
      </c>
      <c r="B276" s="1" t="s">
        <v>802</v>
      </c>
      <c r="C276" s="20">
        <v>20078</v>
      </c>
      <c r="D276" s="13" t="s">
        <v>766</v>
      </c>
      <c r="E276" s="14" t="s">
        <v>117</v>
      </c>
      <c r="F276" s="15">
        <v>28.32</v>
      </c>
      <c r="G276" s="15" t="s">
        <v>803</v>
      </c>
      <c r="H276" s="51">
        <v>1</v>
      </c>
      <c r="I276" s="52">
        <v>3.45</v>
      </c>
      <c r="J276" s="16" t="s">
        <v>804</v>
      </c>
      <c r="K276" s="16"/>
      <c r="L276" s="16"/>
      <c r="M276" s="19">
        <v>97.704000000000008</v>
      </c>
    </row>
    <row r="277" spans="1:13" s="47" customFormat="1" ht="31.8" customHeight="1" x14ac:dyDescent="0.3">
      <c r="A277" s="1" t="s">
        <v>13</v>
      </c>
      <c r="B277" s="1" t="s">
        <v>805</v>
      </c>
      <c r="C277" s="2">
        <v>89746</v>
      </c>
      <c r="D277" s="3" t="s">
        <v>806</v>
      </c>
      <c r="E277" s="4" t="s">
        <v>117</v>
      </c>
      <c r="F277" s="5">
        <v>18.796800000000001</v>
      </c>
      <c r="G277" s="6"/>
      <c r="H277" s="6"/>
      <c r="I277" s="26">
        <v>30</v>
      </c>
      <c r="J277" s="5" t="s">
        <v>676</v>
      </c>
      <c r="K277" s="5">
        <v>420.89371462828797</v>
      </c>
      <c r="L277" s="5">
        <v>143.010285371712</v>
      </c>
      <c r="M277" s="8">
        <v>563.904</v>
      </c>
    </row>
    <row r="278" spans="1:13" s="47" customFormat="1" ht="31.8" customHeight="1" x14ac:dyDescent="0.3">
      <c r="A278" s="1" t="s">
        <v>20</v>
      </c>
      <c r="B278" s="1" t="s">
        <v>807</v>
      </c>
      <c r="C278" s="20">
        <v>301</v>
      </c>
      <c r="D278" s="13" t="s">
        <v>798</v>
      </c>
      <c r="E278" s="14" t="s">
        <v>117</v>
      </c>
      <c r="F278" s="15">
        <v>2.99</v>
      </c>
      <c r="G278" s="15" t="s">
        <v>550</v>
      </c>
      <c r="H278" s="51">
        <v>1</v>
      </c>
      <c r="I278" s="52">
        <v>60</v>
      </c>
      <c r="J278" s="16" t="s">
        <v>799</v>
      </c>
      <c r="K278" s="16"/>
      <c r="L278" s="16"/>
      <c r="M278" s="19">
        <v>179.4</v>
      </c>
    </row>
    <row r="279" spans="1:13" s="47" customFormat="1" ht="31.8" customHeight="1" x14ac:dyDescent="0.3">
      <c r="A279" s="1" t="s">
        <v>20</v>
      </c>
      <c r="B279" s="1" t="s">
        <v>808</v>
      </c>
      <c r="C279" s="20">
        <v>3528</v>
      </c>
      <c r="D279" s="13" t="s">
        <v>809</v>
      </c>
      <c r="E279" s="14" t="s">
        <v>117</v>
      </c>
      <c r="F279" s="15">
        <v>9.56</v>
      </c>
      <c r="G279" s="15" t="s">
        <v>23</v>
      </c>
      <c r="H279" s="51">
        <v>1</v>
      </c>
      <c r="I279" s="52">
        <v>30</v>
      </c>
      <c r="J279" s="16" t="s">
        <v>676</v>
      </c>
      <c r="K279" s="16"/>
      <c r="L279" s="16"/>
      <c r="M279" s="19">
        <v>286.8</v>
      </c>
    </row>
    <row r="280" spans="1:13" s="47" customFormat="1" ht="31.8" customHeight="1" x14ac:dyDescent="0.3">
      <c r="A280" s="1" t="s">
        <v>20</v>
      </c>
      <c r="B280" s="1" t="s">
        <v>810</v>
      </c>
      <c r="C280" s="20">
        <v>20078</v>
      </c>
      <c r="D280" s="13" t="s">
        <v>766</v>
      </c>
      <c r="E280" s="14" t="s">
        <v>117</v>
      </c>
      <c r="F280" s="15">
        <v>28.32</v>
      </c>
      <c r="G280" s="15" t="s">
        <v>803</v>
      </c>
      <c r="H280" s="51">
        <v>1</v>
      </c>
      <c r="I280" s="52">
        <v>3.45</v>
      </c>
      <c r="J280" s="16" t="s">
        <v>804</v>
      </c>
      <c r="K280" s="16"/>
      <c r="L280" s="16"/>
      <c r="M280" s="19">
        <v>97.704000000000008</v>
      </c>
    </row>
    <row r="281" spans="1:13" s="47" customFormat="1" ht="31.8" customHeight="1" x14ac:dyDescent="0.3">
      <c r="A281" s="1" t="s">
        <v>13</v>
      </c>
      <c r="B281" s="1" t="s">
        <v>811</v>
      </c>
      <c r="C281" s="2">
        <v>89797</v>
      </c>
      <c r="D281" s="3" t="s">
        <v>812</v>
      </c>
      <c r="E281" s="4" t="s">
        <v>117</v>
      </c>
      <c r="F281" s="5">
        <v>38.985199999999999</v>
      </c>
      <c r="G281" s="6"/>
      <c r="H281" s="6"/>
      <c r="I281" s="26">
        <v>30</v>
      </c>
      <c r="J281" s="5" t="s">
        <v>676</v>
      </c>
      <c r="K281" s="5">
        <v>954.00878118896412</v>
      </c>
      <c r="L281" s="5">
        <v>215.54721881103603</v>
      </c>
      <c r="M281" s="8">
        <v>1169.556</v>
      </c>
    </row>
    <row r="282" spans="1:13" s="47" customFormat="1" ht="31.8" customHeight="1" x14ac:dyDescent="0.3">
      <c r="A282" s="1" t="s">
        <v>20</v>
      </c>
      <c r="B282" s="1" t="s">
        <v>813</v>
      </c>
      <c r="C282" s="20">
        <v>301</v>
      </c>
      <c r="D282" s="13" t="s">
        <v>798</v>
      </c>
      <c r="E282" s="14" t="s">
        <v>117</v>
      </c>
      <c r="F282" s="15">
        <v>2.99</v>
      </c>
      <c r="G282" s="15" t="s">
        <v>814</v>
      </c>
      <c r="H282" s="51">
        <v>1</v>
      </c>
      <c r="I282" s="52">
        <v>90</v>
      </c>
      <c r="J282" s="16" t="s">
        <v>815</v>
      </c>
      <c r="K282" s="16"/>
      <c r="L282" s="16"/>
      <c r="M282" s="19">
        <v>269.10000000000002</v>
      </c>
    </row>
    <row r="283" spans="1:13" s="47" customFormat="1" ht="31.8" customHeight="1" x14ac:dyDescent="0.3">
      <c r="A283" s="1" t="s">
        <v>20</v>
      </c>
      <c r="B283" s="1" t="s">
        <v>816</v>
      </c>
      <c r="C283" s="20">
        <v>3670</v>
      </c>
      <c r="D283" s="13" t="s">
        <v>817</v>
      </c>
      <c r="E283" s="14" t="s">
        <v>117</v>
      </c>
      <c r="F283" s="15">
        <v>25.13</v>
      </c>
      <c r="G283" s="15" t="s">
        <v>23</v>
      </c>
      <c r="H283" s="51">
        <v>1</v>
      </c>
      <c r="I283" s="52">
        <v>30</v>
      </c>
      <c r="J283" s="16" t="s">
        <v>676</v>
      </c>
      <c r="K283" s="16"/>
      <c r="L283" s="16"/>
      <c r="M283" s="19">
        <v>753.9</v>
      </c>
    </row>
    <row r="284" spans="1:13" s="47" customFormat="1" ht="31.8" customHeight="1" x14ac:dyDescent="0.3">
      <c r="A284" s="1" t="s">
        <v>20</v>
      </c>
      <c r="B284" s="1" t="s">
        <v>818</v>
      </c>
      <c r="C284" s="20">
        <v>20078</v>
      </c>
      <c r="D284" s="13" t="s">
        <v>766</v>
      </c>
      <c r="E284" s="14" t="s">
        <v>117</v>
      </c>
      <c r="F284" s="15">
        <v>28.32</v>
      </c>
      <c r="G284" s="15" t="s">
        <v>819</v>
      </c>
      <c r="H284" s="51">
        <v>1</v>
      </c>
      <c r="I284" s="52">
        <v>5.1749999999999998</v>
      </c>
      <c r="J284" s="16" t="s">
        <v>820</v>
      </c>
      <c r="K284" s="16"/>
      <c r="L284" s="16"/>
      <c r="M284" s="19">
        <v>146.55599999999998</v>
      </c>
    </row>
    <row r="285" spans="1:13" s="47" customFormat="1" ht="31.8" customHeight="1" x14ac:dyDescent="0.3">
      <c r="A285" s="1" t="s">
        <v>13</v>
      </c>
      <c r="B285" s="1" t="s">
        <v>821</v>
      </c>
      <c r="C285" s="2">
        <v>89796</v>
      </c>
      <c r="D285" s="3" t="s">
        <v>822</v>
      </c>
      <c r="E285" s="4" t="s">
        <v>117</v>
      </c>
      <c r="F285" s="5">
        <v>30.5852</v>
      </c>
      <c r="G285" s="6"/>
      <c r="H285" s="6"/>
      <c r="I285" s="26">
        <v>30</v>
      </c>
      <c r="J285" s="5" t="s">
        <v>676</v>
      </c>
      <c r="K285" s="5">
        <v>715.06831879064407</v>
      </c>
      <c r="L285" s="5">
        <v>202.487681209356</v>
      </c>
      <c r="M285" s="8">
        <v>917.55600000000004</v>
      </c>
    </row>
    <row r="286" spans="1:13" s="47" customFormat="1" ht="31.8" customHeight="1" x14ac:dyDescent="0.3">
      <c r="A286" s="1" t="s">
        <v>20</v>
      </c>
      <c r="B286" s="1" t="s">
        <v>823</v>
      </c>
      <c r="C286" s="20">
        <v>301</v>
      </c>
      <c r="D286" s="13" t="s">
        <v>798</v>
      </c>
      <c r="E286" s="14" t="s">
        <v>117</v>
      </c>
      <c r="F286" s="15">
        <v>2.99</v>
      </c>
      <c r="G286" s="15" t="s">
        <v>814</v>
      </c>
      <c r="H286" s="51">
        <v>1</v>
      </c>
      <c r="I286" s="52">
        <v>90</v>
      </c>
      <c r="J286" s="16" t="s">
        <v>815</v>
      </c>
      <c r="K286" s="16"/>
      <c r="L286" s="16"/>
      <c r="M286" s="19">
        <v>269.10000000000002</v>
      </c>
    </row>
    <row r="287" spans="1:13" s="47" customFormat="1" ht="31.8" customHeight="1" x14ac:dyDescent="0.3">
      <c r="A287" s="1" t="s">
        <v>20</v>
      </c>
      <c r="B287" s="1" t="s">
        <v>824</v>
      </c>
      <c r="C287" s="20">
        <v>7091</v>
      </c>
      <c r="D287" s="13" t="s">
        <v>825</v>
      </c>
      <c r="E287" s="14" t="s">
        <v>117</v>
      </c>
      <c r="F287" s="15">
        <v>16.73</v>
      </c>
      <c r="G287" s="15" t="s">
        <v>23</v>
      </c>
      <c r="H287" s="51">
        <v>1</v>
      </c>
      <c r="I287" s="52">
        <v>30</v>
      </c>
      <c r="J287" s="16" t="s">
        <v>676</v>
      </c>
      <c r="K287" s="16"/>
      <c r="L287" s="16"/>
      <c r="M287" s="19">
        <v>501.90000000000003</v>
      </c>
    </row>
    <row r="288" spans="1:13" s="47" customFormat="1" ht="31.8" customHeight="1" x14ac:dyDescent="0.3">
      <c r="A288" s="1" t="s">
        <v>20</v>
      </c>
      <c r="B288" s="1" t="s">
        <v>826</v>
      </c>
      <c r="C288" s="20">
        <v>20078</v>
      </c>
      <c r="D288" s="13" t="s">
        <v>766</v>
      </c>
      <c r="E288" s="14" t="s">
        <v>117</v>
      </c>
      <c r="F288" s="15">
        <v>28.32</v>
      </c>
      <c r="G288" s="15" t="s">
        <v>819</v>
      </c>
      <c r="H288" s="51">
        <v>1</v>
      </c>
      <c r="I288" s="52">
        <v>5.1749999999999998</v>
      </c>
      <c r="J288" s="16" t="s">
        <v>820</v>
      </c>
      <c r="K288" s="16"/>
      <c r="L288" s="16"/>
      <c r="M288" s="19">
        <v>146.55599999999998</v>
      </c>
    </row>
    <row r="289" spans="1:13" s="47" customFormat="1" ht="31.8" customHeight="1" x14ac:dyDescent="0.3">
      <c r="A289" s="1" t="s">
        <v>13</v>
      </c>
      <c r="B289" s="1" t="s">
        <v>827</v>
      </c>
      <c r="C289" s="2">
        <v>89779</v>
      </c>
      <c r="D289" s="3" t="s">
        <v>828</v>
      </c>
      <c r="E289" s="4" t="s">
        <v>117</v>
      </c>
      <c r="F289" s="5">
        <v>28.536800000000003</v>
      </c>
      <c r="G289" s="6"/>
      <c r="H289" s="6"/>
      <c r="I289" s="26">
        <v>30</v>
      </c>
      <c r="J289" s="5" t="s">
        <v>676</v>
      </c>
      <c r="K289" s="5">
        <v>739.58839541819998</v>
      </c>
      <c r="L289" s="5">
        <v>116.51560458179999</v>
      </c>
      <c r="M289" s="8">
        <v>856.10400000000004</v>
      </c>
    </row>
    <row r="290" spans="1:13" s="47" customFormat="1" ht="31.8" customHeight="1" x14ac:dyDescent="0.3">
      <c r="A290" s="1" t="s">
        <v>20</v>
      </c>
      <c r="B290" s="1" t="s">
        <v>829</v>
      </c>
      <c r="C290" s="20">
        <v>301</v>
      </c>
      <c r="D290" s="13" t="s">
        <v>798</v>
      </c>
      <c r="E290" s="14" t="s">
        <v>117</v>
      </c>
      <c r="F290" s="15">
        <v>2.99</v>
      </c>
      <c r="G290" s="15" t="s">
        <v>550</v>
      </c>
      <c r="H290" s="51">
        <v>1</v>
      </c>
      <c r="I290" s="52">
        <v>60</v>
      </c>
      <c r="J290" s="16" t="s">
        <v>799</v>
      </c>
      <c r="K290" s="16"/>
      <c r="L290" s="16"/>
      <c r="M290" s="19">
        <v>179.4</v>
      </c>
    </row>
    <row r="291" spans="1:13" s="47" customFormat="1" ht="31.8" customHeight="1" x14ac:dyDescent="0.3">
      <c r="A291" s="1" t="s">
        <v>20</v>
      </c>
      <c r="B291" s="1" t="s">
        <v>830</v>
      </c>
      <c r="C291" s="20">
        <v>3893</v>
      </c>
      <c r="D291" s="13" t="s">
        <v>831</v>
      </c>
      <c r="E291" s="14" t="s">
        <v>117</v>
      </c>
      <c r="F291" s="15">
        <v>19.3</v>
      </c>
      <c r="G291" s="15" t="s">
        <v>23</v>
      </c>
      <c r="H291" s="51">
        <v>1</v>
      </c>
      <c r="I291" s="52">
        <v>30</v>
      </c>
      <c r="J291" s="16" t="s">
        <v>676</v>
      </c>
      <c r="K291" s="16"/>
      <c r="L291" s="16"/>
      <c r="M291" s="19">
        <v>579</v>
      </c>
    </row>
    <row r="292" spans="1:13" s="47" customFormat="1" ht="31.8" customHeight="1" x14ac:dyDescent="0.3">
      <c r="A292" s="1" t="s">
        <v>20</v>
      </c>
      <c r="B292" s="1" t="s">
        <v>832</v>
      </c>
      <c r="C292" s="20">
        <v>20078</v>
      </c>
      <c r="D292" s="13" t="s">
        <v>766</v>
      </c>
      <c r="E292" s="14" t="s">
        <v>117</v>
      </c>
      <c r="F292" s="15">
        <v>28.32</v>
      </c>
      <c r="G292" s="15" t="s">
        <v>803</v>
      </c>
      <c r="H292" s="51">
        <v>1</v>
      </c>
      <c r="I292" s="52">
        <v>3.45</v>
      </c>
      <c r="J292" s="16" t="s">
        <v>804</v>
      </c>
      <c r="K292" s="16"/>
      <c r="L292" s="16"/>
      <c r="M292" s="19">
        <v>97.704000000000008</v>
      </c>
    </row>
    <row r="293" spans="1:13" s="47" customFormat="1" ht="31.8" customHeight="1" x14ac:dyDescent="0.3">
      <c r="A293" s="1" t="s">
        <v>14</v>
      </c>
      <c r="B293" s="1">
        <v>12</v>
      </c>
      <c r="C293" s="21"/>
      <c r="D293" s="23" t="s">
        <v>833</v>
      </c>
      <c r="E293" s="24"/>
      <c r="F293" s="25"/>
      <c r="G293" s="25"/>
      <c r="H293" s="25"/>
      <c r="I293" s="25"/>
      <c r="J293" s="25"/>
      <c r="K293" s="25"/>
      <c r="L293" s="25"/>
      <c r="M293" s="50">
        <v>6723.6040469999998</v>
      </c>
    </row>
    <row r="294" spans="1:13" s="47" customFormat="1" ht="31.8" customHeight="1" x14ac:dyDescent="0.3">
      <c r="A294" s="1" t="s">
        <v>13</v>
      </c>
      <c r="B294" s="1" t="s">
        <v>834</v>
      </c>
      <c r="C294" s="2">
        <v>86888</v>
      </c>
      <c r="D294" s="3" t="s">
        <v>835</v>
      </c>
      <c r="E294" s="4" t="s">
        <v>117</v>
      </c>
      <c r="F294" s="5">
        <v>473.93573300000003</v>
      </c>
      <c r="G294" s="6"/>
      <c r="H294" s="6"/>
      <c r="I294" s="26">
        <v>3</v>
      </c>
      <c r="J294" s="5" t="s">
        <v>743</v>
      </c>
      <c r="K294" s="5">
        <v>1357.8990838976765</v>
      </c>
      <c r="L294" s="5">
        <v>63.908115102323492</v>
      </c>
      <c r="M294" s="8">
        <v>1421.8071990000001</v>
      </c>
    </row>
    <row r="295" spans="1:13" s="47" customFormat="1" ht="31.8" customHeight="1" x14ac:dyDescent="0.3">
      <c r="A295" s="1" t="s">
        <v>20</v>
      </c>
      <c r="B295" s="1" t="s">
        <v>836</v>
      </c>
      <c r="C295" s="20">
        <v>4384</v>
      </c>
      <c r="D295" s="13" t="s">
        <v>837</v>
      </c>
      <c r="E295" s="14" t="s">
        <v>117</v>
      </c>
      <c r="F295" s="15">
        <v>24.41</v>
      </c>
      <c r="G295" s="15" t="s">
        <v>550</v>
      </c>
      <c r="H295" s="51">
        <v>1</v>
      </c>
      <c r="I295" s="53">
        <v>6</v>
      </c>
      <c r="J295" s="16" t="s">
        <v>838</v>
      </c>
      <c r="K295" s="16"/>
      <c r="L295" s="16"/>
      <c r="M295" s="19">
        <v>146.46</v>
      </c>
    </row>
    <row r="296" spans="1:13" s="47" customFormat="1" ht="31.8" customHeight="1" x14ac:dyDescent="0.3">
      <c r="A296" s="1" t="s">
        <v>20</v>
      </c>
      <c r="B296" s="1" t="s">
        <v>839</v>
      </c>
      <c r="C296" s="20">
        <v>6138</v>
      </c>
      <c r="D296" s="13" t="s">
        <v>840</v>
      </c>
      <c r="E296" s="14" t="s">
        <v>117</v>
      </c>
      <c r="F296" s="15">
        <v>11.98</v>
      </c>
      <c r="G296" s="15" t="s">
        <v>23</v>
      </c>
      <c r="H296" s="51">
        <v>1</v>
      </c>
      <c r="I296" s="52">
        <v>3</v>
      </c>
      <c r="J296" s="16" t="s">
        <v>743</v>
      </c>
      <c r="K296" s="16"/>
      <c r="L296" s="16"/>
      <c r="M296" s="19">
        <v>35.94</v>
      </c>
    </row>
    <row r="297" spans="1:13" s="47" customFormat="1" ht="31.8" customHeight="1" x14ac:dyDescent="0.3">
      <c r="A297" s="1" t="s">
        <v>20</v>
      </c>
      <c r="B297" s="1" t="s">
        <v>841</v>
      </c>
      <c r="C297" s="20">
        <v>10422</v>
      </c>
      <c r="D297" s="13" t="s">
        <v>842</v>
      </c>
      <c r="E297" s="14" t="s">
        <v>117</v>
      </c>
      <c r="F297" s="15">
        <v>404.42</v>
      </c>
      <c r="G297" s="15" t="s">
        <v>23</v>
      </c>
      <c r="H297" s="51">
        <v>1</v>
      </c>
      <c r="I297" s="52">
        <v>3</v>
      </c>
      <c r="J297" s="16" t="s">
        <v>743</v>
      </c>
      <c r="K297" s="16"/>
      <c r="L297" s="16"/>
      <c r="M297" s="19">
        <v>1213.26</v>
      </c>
    </row>
    <row r="298" spans="1:13" s="47" customFormat="1" ht="31.8" customHeight="1" x14ac:dyDescent="0.3">
      <c r="A298" s="1" t="s">
        <v>20</v>
      </c>
      <c r="B298" s="1" t="s">
        <v>843</v>
      </c>
      <c r="C298" s="20">
        <v>37329</v>
      </c>
      <c r="D298" s="13" t="s">
        <v>844</v>
      </c>
      <c r="E298" s="14" t="s">
        <v>52</v>
      </c>
      <c r="F298" s="15">
        <v>98.93</v>
      </c>
      <c r="G298" s="15" t="s">
        <v>845</v>
      </c>
      <c r="H298" s="51">
        <v>1</v>
      </c>
      <c r="I298" s="52">
        <v>0.26429999999999998</v>
      </c>
      <c r="J298" s="16" t="s">
        <v>846</v>
      </c>
      <c r="K298" s="16"/>
      <c r="L298" s="16"/>
      <c r="M298" s="19">
        <v>26.147199000000001</v>
      </c>
    </row>
    <row r="299" spans="1:13" s="47" customFormat="1" ht="31.8" customHeight="1" x14ac:dyDescent="0.3">
      <c r="A299" s="1" t="s">
        <v>13</v>
      </c>
      <c r="B299" s="1" t="s">
        <v>847</v>
      </c>
      <c r="C299" s="2">
        <v>99635</v>
      </c>
      <c r="D299" s="3" t="s">
        <v>848</v>
      </c>
      <c r="E299" s="4" t="s">
        <v>117</v>
      </c>
      <c r="F299" s="5">
        <v>369.78883599999995</v>
      </c>
      <c r="G299" s="6"/>
      <c r="H299" s="6"/>
      <c r="I299" s="17">
        <v>3</v>
      </c>
      <c r="J299" s="5" t="s">
        <v>743</v>
      </c>
      <c r="K299" s="5">
        <v>1013.8937884357777</v>
      </c>
      <c r="L299" s="5">
        <v>95.472719564222089</v>
      </c>
      <c r="M299" s="8">
        <v>1109.3665079999998</v>
      </c>
    </row>
    <row r="300" spans="1:13" s="47" customFormat="1" ht="31.8" customHeight="1" x14ac:dyDescent="0.3">
      <c r="A300" s="1" t="s">
        <v>20</v>
      </c>
      <c r="B300" s="1" t="s">
        <v>849</v>
      </c>
      <c r="C300" s="18">
        <v>3148</v>
      </c>
      <c r="D300" s="13" t="s">
        <v>745</v>
      </c>
      <c r="E300" s="14" t="s">
        <v>117</v>
      </c>
      <c r="F300" s="15">
        <v>16.559999999999999</v>
      </c>
      <c r="G300" s="15" t="s">
        <v>850</v>
      </c>
      <c r="H300" s="51">
        <v>1</v>
      </c>
      <c r="I300" s="15">
        <v>5.7599999999999998E-2</v>
      </c>
      <c r="J300" s="16" t="s">
        <v>851</v>
      </c>
      <c r="K300" s="16"/>
      <c r="L300" s="16"/>
      <c r="M300" s="19">
        <v>0.95385599999999993</v>
      </c>
    </row>
    <row r="301" spans="1:13" s="47" customFormat="1" ht="31.8" customHeight="1" x14ac:dyDescent="0.3">
      <c r="A301" s="1" t="s">
        <v>20</v>
      </c>
      <c r="B301" s="1" t="s">
        <v>852</v>
      </c>
      <c r="C301" s="18">
        <v>10228</v>
      </c>
      <c r="D301" s="13" t="s">
        <v>853</v>
      </c>
      <c r="E301" s="14" t="s">
        <v>117</v>
      </c>
      <c r="F301" s="15">
        <v>349.9</v>
      </c>
      <c r="G301" s="15" t="s">
        <v>23</v>
      </c>
      <c r="H301" s="51">
        <v>1</v>
      </c>
      <c r="I301" s="15">
        <v>3</v>
      </c>
      <c r="J301" s="16" t="s">
        <v>743</v>
      </c>
      <c r="K301" s="16"/>
      <c r="L301" s="16"/>
      <c r="M301" s="19">
        <v>1049.6999999999998</v>
      </c>
    </row>
    <row r="302" spans="1:13" s="47" customFormat="1" ht="31.8" customHeight="1" x14ac:dyDescent="0.3">
      <c r="A302" s="1" t="s">
        <v>20</v>
      </c>
      <c r="B302" s="1" t="s">
        <v>854</v>
      </c>
      <c r="C302" s="18">
        <v>88248</v>
      </c>
      <c r="D302" s="13" t="s">
        <v>855</v>
      </c>
      <c r="E302" s="14" t="s">
        <v>30</v>
      </c>
      <c r="F302" s="15">
        <v>21.16</v>
      </c>
      <c r="G302" s="15" t="s">
        <v>856</v>
      </c>
      <c r="H302" s="51">
        <v>1</v>
      </c>
      <c r="I302" s="15">
        <v>2.7747000000000002</v>
      </c>
      <c r="J302" s="16" t="s">
        <v>857</v>
      </c>
      <c r="K302" s="16"/>
      <c r="L302" s="16"/>
      <c r="M302" s="19">
        <v>58.712652000000006</v>
      </c>
    </row>
    <row r="303" spans="1:13" s="47" customFormat="1" ht="31.8" customHeight="1" x14ac:dyDescent="0.3">
      <c r="A303" s="1" t="s">
        <v>13</v>
      </c>
      <c r="B303" s="1" t="s">
        <v>858</v>
      </c>
      <c r="C303" s="2">
        <v>86939</v>
      </c>
      <c r="D303" s="3" t="s">
        <v>859</v>
      </c>
      <c r="E303" s="4" t="s">
        <v>117</v>
      </c>
      <c r="F303" s="5">
        <v>466.21</v>
      </c>
      <c r="G303" s="6"/>
      <c r="H303" s="6"/>
      <c r="I303" s="26">
        <v>6</v>
      </c>
      <c r="J303" s="5" t="s">
        <v>838</v>
      </c>
      <c r="K303" s="5">
        <v>2579.5552403363999</v>
      </c>
      <c r="L303" s="5">
        <v>217.70475966359999</v>
      </c>
      <c r="M303" s="8">
        <v>2797.2599999999998</v>
      </c>
    </row>
    <row r="304" spans="1:13" s="47" customFormat="1" ht="31.8" customHeight="1" x14ac:dyDescent="0.3">
      <c r="A304" s="1" t="s">
        <v>20</v>
      </c>
      <c r="B304" s="1" t="s">
        <v>860</v>
      </c>
      <c r="C304" s="20">
        <v>86879</v>
      </c>
      <c r="D304" s="13" t="s">
        <v>861</v>
      </c>
      <c r="E304" s="14" t="s">
        <v>117</v>
      </c>
      <c r="F304" s="15">
        <v>9.93</v>
      </c>
      <c r="G304" s="15" t="s">
        <v>23</v>
      </c>
      <c r="H304" s="51">
        <v>1</v>
      </c>
      <c r="I304" s="52">
        <v>6</v>
      </c>
      <c r="J304" s="16" t="s">
        <v>838</v>
      </c>
      <c r="K304" s="16"/>
      <c r="L304" s="16"/>
      <c r="M304" s="19">
        <v>59.58</v>
      </c>
    </row>
    <row r="305" spans="1:13" s="47" customFormat="1" ht="31.8" customHeight="1" x14ac:dyDescent="0.3">
      <c r="A305" s="1" t="s">
        <v>20</v>
      </c>
      <c r="B305" s="1" t="s">
        <v>862</v>
      </c>
      <c r="C305" s="20">
        <v>86883</v>
      </c>
      <c r="D305" s="13" t="s">
        <v>863</v>
      </c>
      <c r="E305" s="14" t="s">
        <v>117</v>
      </c>
      <c r="F305" s="15">
        <v>12.76</v>
      </c>
      <c r="G305" s="15" t="s">
        <v>23</v>
      </c>
      <c r="H305" s="51">
        <v>1</v>
      </c>
      <c r="I305" s="52">
        <v>6</v>
      </c>
      <c r="J305" s="16" t="s">
        <v>838</v>
      </c>
      <c r="K305" s="16"/>
      <c r="L305" s="16"/>
      <c r="M305" s="19">
        <v>76.56</v>
      </c>
    </row>
    <row r="306" spans="1:13" s="47" customFormat="1" ht="31.8" customHeight="1" x14ac:dyDescent="0.3">
      <c r="A306" s="1" t="s">
        <v>20</v>
      </c>
      <c r="B306" s="1" t="s">
        <v>864</v>
      </c>
      <c r="C306" s="20">
        <v>86884</v>
      </c>
      <c r="D306" s="13" t="s">
        <v>865</v>
      </c>
      <c r="E306" s="14" t="s">
        <v>117</v>
      </c>
      <c r="F306" s="15">
        <v>11</v>
      </c>
      <c r="G306" s="15" t="s">
        <v>23</v>
      </c>
      <c r="H306" s="51">
        <v>1</v>
      </c>
      <c r="I306" s="52">
        <v>6</v>
      </c>
      <c r="J306" s="16" t="s">
        <v>838</v>
      </c>
      <c r="K306" s="16"/>
      <c r="L306" s="16"/>
      <c r="M306" s="19">
        <v>66</v>
      </c>
    </row>
    <row r="307" spans="1:13" s="47" customFormat="1" ht="31.8" customHeight="1" x14ac:dyDescent="0.3">
      <c r="A307" s="1" t="s">
        <v>20</v>
      </c>
      <c r="B307" s="1" t="s">
        <v>866</v>
      </c>
      <c r="C307" s="20">
        <v>86902</v>
      </c>
      <c r="D307" s="13" t="s">
        <v>867</v>
      </c>
      <c r="E307" s="14" t="s">
        <v>117</v>
      </c>
      <c r="F307" s="15">
        <v>320.44</v>
      </c>
      <c r="G307" s="15" t="s">
        <v>23</v>
      </c>
      <c r="H307" s="51">
        <v>1</v>
      </c>
      <c r="I307" s="52">
        <v>6</v>
      </c>
      <c r="J307" s="16" t="s">
        <v>838</v>
      </c>
      <c r="K307" s="16"/>
      <c r="L307" s="16"/>
      <c r="M307" s="19">
        <v>1922.6399999999999</v>
      </c>
    </row>
    <row r="308" spans="1:13" s="47" customFormat="1" ht="31.8" customHeight="1" x14ac:dyDescent="0.3">
      <c r="A308" s="1" t="s">
        <v>20</v>
      </c>
      <c r="B308" s="1" t="s">
        <v>868</v>
      </c>
      <c r="C308" s="20">
        <v>86906</v>
      </c>
      <c r="D308" s="13" t="s">
        <v>869</v>
      </c>
      <c r="E308" s="14" t="s">
        <v>117</v>
      </c>
      <c r="F308" s="15">
        <v>112.08</v>
      </c>
      <c r="G308" s="15" t="s">
        <v>23</v>
      </c>
      <c r="H308" s="51">
        <v>1</v>
      </c>
      <c r="I308" s="52">
        <v>6</v>
      </c>
      <c r="J308" s="16" t="s">
        <v>838</v>
      </c>
      <c r="K308" s="16"/>
      <c r="L308" s="16"/>
      <c r="M308" s="19">
        <v>672.48</v>
      </c>
    </row>
    <row r="309" spans="1:13" s="47" customFormat="1" ht="31.8" customHeight="1" x14ac:dyDescent="0.3">
      <c r="A309" s="1" t="s">
        <v>13</v>
      </c>
      <c r="B309" s="1" t="s">
        <v>870</v>
      </c>
      <c r="C309" s="2">
        <v>86909</v>
      </c>
      <c r="D309" s="3" t="s">
        <v>871</v>
      </c>
      <c r="E309" s="4" t="s">
        <v>117</v>
      </c>
      <c r="F309" s="5">
        <v>189.28428999999997</v>
      </c>
      <c r="G309" s="6"/>
      <c r="H309" s="6"/>
      <c r="I309" s="26">
        <v>6</v>
      </c>
      <c r="J309" s="5" t="s">
        <v>838</v>
      </c>
      <c r="K309" s="5">
        <v>1111.1928467493469</v>
      </c>
      <c r="L309" s="5">
        <v>24.512893250653075</v>
      </c>
      <c r="M309" s="8">
        <v>1135.7057399999999</v>
      </c>
    </row>
    <row r="310" spans="1:13" s="47" customFormat="1" ht="31.8" customHeight="1" x14ac:dyDescent="0.3">
      <c r="A310" s="1" t="s">
        <v>20</v>
      </c>
      <c r="B310" s="1" t="s">
        <v>872</v>
      </c>
      <c r="C310" s="20">
        <v>3146</v>
      </c>
      <c r="D310" s="13" t="s">
        <v>873</v>
      </c>
      <c r="E310" s="14" t="s">
        <v>117</v>
      </c>
      <c r="F310" s="15">
        <v>4.49</v>
      </c>
      <c r="G310" s="15" t="s">
        <v>874</v>
      </c>
      <c r="H310" s="51">
        <v>1</v>
      </c>
      <c r="I310" s="52">
        <v>0.126</v>
      </c>
      <c r="J310" s="16" t="s">
        <v>875</v>
      </c>
      <c r="K310" s="16"/>
      <c r="L310" s="16"/>
      <c r="M310" s="19">
        <v>0.56574000000000002</v>
      </c>
    </row>
    <row r="311" spans="1:13" s="47" customFormat="1" ht="31.8" customHeight="1" x14ac:dyDescent="0.3">
      <c r="A311" s="1" t="s">
        <v>20</v>
      </c>
      <c r="B311" s="1" t="s">
        <v>876</v>
      </c>
      <c r="C311" s="20">
        <v>11772</v>
      </c>
      <c r="D311" s="13" t="s">
        <v>877</v>
      </c>
      <c r="E311" s="14" t="s">
        <v>117</v>
      </c>
      <c r="F311" s="15">
        <v>189.19</v>
      </c>
      <c r="G311" s="15" t="s">
        <v>23</v>
      </c>
      <c r="H311" s="51">
        <v>1</v>
      </c>
      <c r="I311" s="52">
        <v>6</v>
      </c>
      <c r="J311" s="16" t="s">
        <v>838</v>
      </c>
      <c r="K311" s="16"/>
      <c r="L311" s="16"/>
      <c r="M311" s="19">
        <v>1135.1399999999999</v>
      </c>
    </row>
    <row r="312" spans="1:13" s="47" customFormat="1" ht="31.8" customHeight="1" x14ac:dyDescent="0.3">
      <c r="A312" s="1" t="s">
        <v>13</v>
      </c>
      <c r="B312" s="1" t="s">
        <v>878</v>
      </c>
      <c r="C312" s="2">
        <v>86882</v>
      </c>
      <c r="D312" s="3" t="s">
        <v>879</v>
      </c>
      <c r="E312" s="4" t="s">
        <v>117</v>
      </c>
      <c r="F312" s="5">
        <v>19.218579999999999</v>
      </c>
      <c r="G312" s="6"/>
      <c r="H312" s="6"/>
      <c r="I312" s="26">
        <v>6</v>
      </c>
      <c r="J312" s="5" t="s">
        <v>838</v>
      </c>
      <c r="K312" s="5">
        <v>98.537117620662244</v>
      </c>
      <c r="L312" s="5">
        <v>16.774362379337763</v>
      </c>
      <c r="M312" s="8">
        <v>115.31148</v>
      </c>
    </row>
    <row r="313" spans="1:13" s="47" customFormat="1" ht="31.8" customHeight="1" x14ac:dyDescent="0.3">
      <c r="A313" s="1" t="s">
        <v>20</v>
      </c>
      <c r="B313" s="1" t="s">
        <v>880</v>
      </c>
      <c r="C313" s="20">
        <v>3146</v>
      </c>
      <c r="D313" s="13" t="s">
        <v>873</v>
      </c>
      <c r="E313" s="14" t="s">
        <v>117</v>
      </c>
      <c r="F313" s="15">
        <v>4.49</v>
      </c>
      <c r="G313" s="15" t="s">
        <v>881</v>
      </c>
      <c r="H313" s="51">
        <v>1</v>
      </c>
      <c r="I313" s="52">
        <v>0.252</v>
      </c>
      <c r="J313" s="16" t="s">
        <v>882</v>
      </c>
      <c r="K313" s="16"/>
      <c r="L313" s="16"/>
      <c r="M313" s="19">
        <v>1.13148</v>
      </c>
    </row>
    <row r="314" spans="1:13" s="47" customFormat="1" ht="31.8" customHeight="1" x14ac:dyDescent="0.3">
      <c r="A314" s="1" t="s">
        <v>20</v>
      </c>
      <c r="B314" s="1" t="s">
        <v>883</v>
      </c>
      <c r="C314" s="20">
        <v>6146</v>
      </c>
      <c r="D314" s="13" t="s">
        <v>884</v>
      </c>
      <c r="E314" s="14" t="s">
        <v>117</v>
      </c>
      <c r="F314" s="15">
        <v>19.03</v>
      </c>
      <c r="G314" s="15" t="s">
        <v>23</v>
      </c>
      <c r="H314" s="51">
        <v>1</v>
      </c>
      <c r="I314" s="52">
        <v>6</v>
      </c>
      <c r="J314" s="16" t="s">
        <v>838</v>
      </c>
      <c r="K314" s="16"/>
      <c r="L314" s="16"/>
      <c r="M314" s="19">
        <v>114.18</v>
      </c>
    </row>
    <row r="315" spans="1:13" s="47" customFormat="1" ht="31.8" customHeight="1" x14ac:dyDescent="0.3">
      <c r="A315" s="1" t="s">
        <v>13</v>
      </c>
      <c r="B315" s="1" t="s">
        <v>885</v>
      </c>
      <c r="C315" s="2">
        <v>86880</v>
      </c>
      <c r="D315" s="3" t="s">
        <v>886</v>
      </c>
      <c r="E315" s="4" t="s">
        <v>117</v>
      </c>
      <c r="F315" s="5">
        <v>24.025519999999997</v>
      </c>
      <c r="G315" s="6"/>
      <c r="H315" s="6"/>
      <c r="I315" s="26">
        <v>6</v>
      </c>
      <c r="J315" s="5" t="s">
        <v>838</v>
      </c>
      <c r="K315" s="5">
        <v>128.1074435646091</v>
      </c>
      <c r="L315" s="5">
        <v>16.045676435390877</v>
      </c>
      <c r="M315" s="8">
        <v>144.15311999999997</v>
      </c>
    </row>
    <row r="316" spans="1:13" s="47" customFormat="1" ht="31.8" customHeight="1" x14ac:dyDescent="0.3">
      <c r="A316" s="1" t="s">
        <v>20</v>
      </c>
      <c r="B316" s="1" t="s">
        <v>887</v>
      </c>
      <c r="C316" s="20">
        <v>3146</v>
      </c>
      <c r="D316" s="13" t="s">
        <v>873</v>
      </c>
      <c r="E316" s="14" t="s">
        <v>117</v>
      </c>
      <c r="F316" s="15">
        <v>4.49</v>
      </c>
      <c r="G316" s="15" t="s">
        <v>888</v>
      </c>
      <c r="H316" s="51">
        <v>1</v>
      </c>
      <c r="I316" s="52">
        <v>0.28800000000000003</v>
      </c>
      <c r="J316" s="16" t="s">
        <v>889</v>
      </c>
      <c r="K316" s="16"/>
      <c r="L316" s="16"/>
      <c r="M316" s="19">
        <v>1.2931200000000003</v>
      </c>
    </row>
    <row r="317" spans="1:13" s="47" customFormat="1" ht="31.8" customHeight="1" x14ac:dyDescent="0.3">
      <c r="A317" s="1" t="s">
        <v>20</v>
      </c>
      <c r="B317" s="1" t="s">
        <v>890</v>
      </c>
      <c r="C317" s="20">
        <v>6155</v>
      </c>
      <c r="D317" s="13" t="s">
        <v>891</v>
      </c>
      <c r="E317" s="14" t="s">
        <v>117</v>
      </c>
      <c r="F317" s="15">
        <v>23.81</v>
      </c>
      <c r="G317" s="15" t="s">
        <v>23</v>
      </c>
      <c r="H317" s="51">
        <v>1</v>
      </c>
      <c r="I317" s="52">
        <v>6</v>
      </c>
      <c r="J317" s="16" t="s">
        <v>838</v>
      </c>
      <c r="K317" s="16"/>
      <c r="L317" s="16"/>
      <c r="M317" s="19">
        <v>142.85999999999999</v>
      </c>
    </row>
    <row r="318" spans="1:13" s="47" customFormat="1" ht="31.8" customHeight="1" x14ac:dyDescent="0.3">
      <c r="A318" s="1" t="s">
        <v>14</v>
      </c>
      <c r="B318" s="1">
        <v>13</v>
      </c>
      <c r="C318" s="21"/>
      <c r="D318" s="10" t="s">
        <v>892</v>
      </c>
      <c r="E318" s="11"/>
      <c r="F318" s="12"/>
      <c r="G318" s="12"/>
      <c r="H318" s="12"/>
      <c r="I318" s="12"/>
      <c r="J318" s="12"/>
      <c r="K318" s="12"/>
      <c r="L318" s="12"/>
      <c r="M318" s="50">
        <v>26913.956415766002</v>
      </c>
    </row>
    <row r="319" spans="1:13" s="47" customFormat="1" ht="31.8" customHeight="1" x14ac:dyDescent="0.3">
      <c r="A319" s="1" t="s">
        <v>13</v>
      </c>
      <c r="B319" s="1" t="s">
        <v>893</v>
      </c>
      <c r="C319" s="2">
        <v>101094</v>
      </c>
      <c r="D319" s="3" t="s">
        <v>894</v>
      </c>
      <c r="E319" s="4" t="s">
        <v>40</v>
      </c>
      <c r="F319" s="5">
        <v>145.06289999999998</v>
      </c>
      <c r="G319" s="6"/>
      <c r="H319" s="6"/>
      <c r="I319" s="17">
        <f>16.25+23</f>
        <v>39.25</v>
      </c>
      <c r="J319" s="5" t="s">
        <v>895</v>
      </c>
      <c r="K319" s="5">
        <v>5283.9301577976894</v>
      </c>
      <c r="L319" s="5">
        <v>409.78866720231071</v>
      </c>
      <c r="M319" s="8">
        <v>5693.7188249999999</v>
      </c>
    </row>
    <row r="320" spans="1:13" s="47" customFormat="1" ht="31.8" customHeight="1" x14ac:dyDescent="0.3">
      <c r="A320" s="1" t="s">
        <v>20</v>
      </c>
      <c r="B320" s="1" t="s">
        <v>896</v>
      </c>
      <c r="C320" s="18">
        <v>1379</v>
      </c>
      <c r="D320" s="13" t="s">
        <v>897</v>
      </c>
      <c r="E320" s="14" t="s">
        <v>52</v>
      </c>
      <c r="F320" s="15">
        <v>0.85</v>
      </c>
      <c r="G320" s="15" t="s">
        <v>463</v>
      </c>
      <c r="H320" s="51">
        <v>1</v>
      </c>
      <c r="I320" s="15">
        <v>9.42</v>
      </c>
      <c r="J320" s="16" t="s">
        <v>898</v>
      </c>
      <c r="K320" s="16"/>
      <c r="L320" s="16"/>
      <c r="M320" s="19">
        <v>8.0069999999999997</v>
      </c>
    </row>
    <row r="321" spans="1:13" s="47" customFormat="1" ht="31.8" customHeight="1" x14ac:dyDescent="0.3">
      <c r="A321" s="1" t="s">
        <v>20</v>
      </c>
      <c r="B321" s="1" t="s">
        <v>899</v>
      </c>
      <c r="C321" s="18">
        <v>37595</v>
      </c>
      <c r="D321" s="13" t="s">
        <v>900</v>
      </c>
      <c r="E321" s="14" t="s">
        <v>52</v>
      </c>
      <c r="F321" s="15">
        <v>2.46</v>
      </c>
      <c r="G321" s="15" t="s">
        <v>901</v>
      </c>
      <c r="H321" s="51">
        <v>1</v>
      </c>
      <c r="I321" s="15">
        <v>47.688750000000006</v>
      </c>
      <c r="J321" s="16" t="s">
        <v>902</v>
      </c>
      <c r="K321" s="16"/>
      <c r="L321" s="16"/>
      <c r="M321" s="19">
        <v>117.31432500000001</v>
      </c>
    </row>
    <row r="322" spans="1:13" s="47" customFormat="1" ht="31.8" customHeight="1" x14ac:dyDescent="0.3">
      <c r="A322" s="1" t="s">
        <v>20</v>
      </c>
      <c r="B322" s="1" t="s">
        <v>903</v>
      </c>
      <c r="C322" s="18">
        <v>38186</v>
      </c>
      <c r="D322" s="13" t="s">
        <v>904</v>
      </c>
      <c r="E322" s="14" t="s">
        <v>18</v>
      </c>
      <c r="F322" s="15">
        <v>567.48</v>
      </c>
      <c r="G322" s="15" t="s">
        <v>905</v>
      </c>
      <c r="H322" s="51">
        <v>1</v>
      </c>
      <c r="I322" s="15">
        <v>9.8125</v>
      </c>
      <c r="J322" s="16" t="s">
        <v>906</v>
      </c>
      <c r="K322" s="16"/>
      <c r="L322" s="16"/>
      <c r="M322" s="19">
        <v>5568.3975</v>
      </c>
    </row>
    <row r="323" spans="1:13" s="47" customFormat="1" ht="31.8" customHeight="1" x14ac:dyDescent="0.3">
      <c r="A323" s="1" t="s">
        <v>13</v>
      </c>
      <c r="B323" s="1" t="s">
        <v>907</v>
      </c>
      <c r="C323" s="2"/>
      <c r="D323" s="27" t="s">
        <v>908</v>
      </c>
      <c r="E323" s="28" t="s">
        <v>40</v>
      </c>
      <c r="F323" s="5">
        <v>106.25</v>
      </c>
      <c r="G323" s="28"/>
      <c r="H323" s="28"/>
      <c r="I323" s="17">
        <v>41.25</v>
      </c>
      <c r="J323" s="5" t="s">
        <v>909</v>
      </c>
      <c r="K323" s="29">
        <v>4382.8125</v>
      </c>
      <c r="L323" s="29" t="e">
        <v>#REF!</v>
      </c>
      <c r="M323" s="8">
        <v>4382.8125</v>
      </c>
    </row>
    <row r="324" spans="1:13" s="47" customFormat="1" ht="31.8" customHeight="1" x14ac:dyDescent="0.3">
      <c r="A324" s="1" t="s">
        <v>20</v>
      </c>
      <c r="B324" s="1" t="s">
        <v>910</v>
      </c>
      <c r="C324" s="18" t="s">
        <v>911</v>
      </c>
      <c r="D324" s="30" t="s">
        <v>904</v>
      </c>
      <c r="E324" s="31" t="s">
        <v>18</v>
      </c>
      <c r="F324" s="32">
        <v>425</v>
      </c>
      <c r="G324" s="32">
        <v>0.25</v>
      </c>
      <c r="H324" s="16"/>
      <c r="I324" s="15">
        <v>10.3125</v>
      </c>
      <c r="J324" s="16" t="s">
        <v>912</v>
      </c>
      <c r="K324" s="16"/>
      <c r="L324" s="16"/>
      <c r="M324" s="19">
        <v>4382.8125</v>
      </c>
    </row>
    <row r="325" spans="1:13" s="47" customFormat="1" ht="31.8" customHeight="1" x14ac:dyDescent="0.3">
      <c r="A325" s="1" t="s">
        <v>13</v>
      </c>
      <c r="B325" s="1" t="s">
        <v>913</v>
      </c>
      <c r="C325" s="2">
        <v>87249</v>
      </c>
      <c r="D325" s="3" t="s">
        <v>914</v>
      </c>
      <c r="E325" s="4" t="s">
        <v>18</v>
      </c>
      <c r="F325" s="5">
        <v>54.324168</v>
      </c>
      <c r="G325" s="6"/>
      <c r="H325" s="6"/>
      <c r="I325" s="33" t="e">
        <f>SUMIF([1]Revestimento!#REF!,"Piso",[1]Revestimento!#REF!)+15.36</f>
        <v>#REF!</v>
      </c>
      <c r="J325" s="5" t="s">
        <v>915</v>
      </c>
      <c r="K325" s="5">
        <v>10297.588428218112</v>
      </c>
      <c r="L325" s="5">
        <v>3130.0285403078915</v>
      </c>
      <c r="M325" s="8">
        <v>13427.616968526003</v>
      </c>
    </row>
    <row r="326" spans="1:13" s="47" customFormat="1" ht="31.8" customHeight="1" x14ac:dyDescent="0.3">
      <c r="A326" s="1" t="s">
        <v>20</v>
      </c>
      <c r="B326" s="1" t="s">
        <v>916</v>
      </c>
      <c r="C326" s="20">
        <v>1287</v>
      </c>
      <c r="D326" s="13" t="s">
        <v>917</v>
      </c>
      <c r="E326" s="14" t="s">
        <v>18</v>
      </c>
      <c r="F326" s="15">
        <v>41.43</v>
      </c>
      <c r="G326" s="15" t="s">
        <v>918</v>
      </c>
      <c r="H326" s="51">
        <v>1</v>
      </c>
      <c r="I326" s="52">
        <v>275.25491520000003</v>
      </c>
      <c r="J326" s="16" t="s">
        <v>919</v>
      </c>
      <c r="K326" s="16"/>
      <c r="L326" s="16"/>
      <c r="M326" s="19">
        <v>11403.811136736002</v>
      </c>
    </row>
    <row r="327" spans="1:13" s="47" customFormat="1" ht="31.8" customHeight="1" x14ac:dyDescent="0.3">
      <c r="A327" s="1" t="s">
        <v>20</v>
      </c>
      <c r="B327" s="1" t="s">
        <v>920</v>
      </c>
      <c r="C327" s="20">
        <v>1381</v>
      </c>
      <c r="D327" s="13" t="s">
        <v>921</v>
      </c>
      <c r="E327" s="14" t="s">
        <v>52</v>
      </c>
      <c r="F327" s="15">
        <v>0.8</v>
      </c>
      <c r="G327" s="15" t="s">
        <v>922</v>
      </c>
      <c r="H327" s="51">
        <v>1</v>
      </c>
      <c r="I327" s="52">
        <v>2257.3325368750006</v>
      </c>
      <c r="J327" s="16" t="s">
        <v>923</v>
      </c>
      <c r="K327" s="16"/>
      <c r="L327" s="16"/>
      <c r="M327" s="19">
        <v>1805.8660295000006</v>
      </c>
    </row>
    <row r="328" spans="1:13" s="47" customFormat="1" ht="31.8" customHeight="1" x14ac:dyDescent="0.3">
      <c r="A328" s="1" t="s">
        <v>20</v>
      </c>
      <c r="B328" s="1" t="s">
        <v>924</v>
      </c>
      <c r="C328" s="20">
        <v>34357</v>
      </c>
      <c r="D328" s="13" t="s">
        <v>925</v>
      </c>
      <c r="E328" s="14" t="s">
        <v>52</v>
      </c>
      <c r="F328" s="15">
        <v>4.6900000000000004</v>
      </c>
      <c r="G328" s="15" t="s">
        <v>926</v>
      </c>
      <c r="H328" s="51">
        <v>1</v>
      </c>
      <c r="I328" s="52">
        <v>46.469041000000011</v>
      </c>
      <c r="J328" s="16" t="s">
        <v>927</v>
      </c>
      <c r="K328" s="16"/>
      <c r="L328" s="16"/>
      <c r="M328" s="19">
        <v>217.93980229000007</v>
      </c>
    </row>
    <row r="329" spans="1:13" s="47" customFormat="1" ht="31.8" customHeight="1" x14ac:dyDescent="0.3">
      <c r="A329" s="1" t="s">
        <v>13</v>
      </c>
      <c r="B329" s="1" t="s">
        <v>928</v>
      </c>
      <c r="C329" s="2">
        <v>87267</v>
      </c>
      <c r="D329" s="3" t="s">
        <v>929</v>
      </c>
      <c r="E329" s="4" t="s">
        <v>18</v>
      </c>
      <c r="F329" s="5">
        <v>46.828952000000001</v>
      </c>
      <c r="G329" s="6"/>
      <c r="H329" s="6"/>
      <c r="I329" s="17" t="e">
        <f>SUMIF([1]Revestimento!#REF!,"Parede",[1]Revestimento!#REF!)</f>
        <v>#REF!</v>
      </c>
      <c r="J329" s="5" t="s">
        <v>930</v>
      </c>
      <c r="K329" s="5">
        <v>1516.4698841479897</v>
      </c>
      <c r="L329" s="5">
        <v>502.79452609201024</v>
      </c>
      <c r="M329" s="8">
        <v>2019.26441024</v>
      </c>
    </row>
    <row r="330" spans="1:13" s="47" customFormat="1" ht="31.8" customHeight="1" x14ac:dyDescent="0.3">
      <c r="A330" s="1" t="s">
        <v>20</v>
      </c>
      <c r="B330" s="1" t="s">
        <v>931</v>
      </c>
      <c r="C330" s="20">
        <v>536</v>
      </c>
      <c r="D330" s="13" t="s">
        <v>932</v>
      </c>
      <c r="E330" s="14" t="s">
        <v>18</v>
      </c>
      <c r="F330" s="15">
        <v>38.54</v>
      </c>
      <c r="G330" s="15" t="s">
        <v>933</v>
      </c>
      <c r="H330" s="51">
        <v>1</v>
      </c>
      <c r="I330" s="15">
        <v>45.784815999999999</v>
      </c>
      <c r="J330" s="16" t="s">
        <v>934</v>
      </c>
      <c r="K330" s="16"/>
      <c r="L330" s="16"/>
      <c r="M330" s="19">
        <v>1764.5468086399999</v>
      </c>
    </row>
    <row r="331" spans="1:13" s="47" customFormat="1" ht="31.8" customHeight="1" x14ac:dyDescent="0.3">
      <c r="A331" s="1" t="s">
        <v>20</v>
      </c>
      <c r="B331" s="1" t="s">
        <v>935</v>
      </c>
      <c r="C331" s="20">
        <v>1381</v>
      </c>
      <c r="D331" s="13" t="s">
        <v>921</v>
      </c>
      <c r="E331" s="14" t="s">
        <v>52</v>
      </c>
      <c r="F331" s="15">
        <v>0.8</v>
      </c>
      <c r="G331" s="15" t="s">
        <v>936</v>
      </c>
      <c r="H331" s="51">
        <v>1</v>
      </c>
      <c r="I331" s="15">
        <v>211.7192</v>
      </c>
      <c r="J331" s="16" t="s">
        <v>937</v>
      </c>
      <c r="K331" s="16"/>
      <c r="L331" s="16"/>
      <c r="M331" s="19">
        <v>169.37536</v>
      </c>
    </row>
    <row r="332" spans="1:13" s="47" customFormat="1" ht="31.8" customHeight="1" x14ac:dyDescent="0.3">
      <c r="A332" s="1" t="s">
        <v>20</v>
      </c>
      <c r="B332" s="1" t="s">
        <v>938</v>
      </c>
      <c r="C332" s="20">
        <v>34357</v>
      </c>
      <c r="D332" s="13" t="s">
        <v>925</v>
      </c>
      <c r="E332" s="14" t="s">
        <v>52</v>
      </c>
      <c r="F332" s="15">
        <v>4.6900000000000004</v>
      </c>
      <c r="G332" s="15" t="s">
        <v>939</v>
      </c>
      <c r="H332" s="51">
        <v>1</v>
      </c>
      <c r="I332" s="15">
        <v>18.196639999999999</v>
      </c>
      <c r="J332" s="16" t="s">
        <v>940</v>
      </c>
      <c r="K332" s="16"/>
      <c r="L332" s="16"/>
      <c r="M332" s="19">
        <v>85.342241599999994</v>
      </c>
    </row>
    <row r="333" spans="1:13" s="47" customFormat="1" ht="31.8" customHeight="1" x14ac:dyDescent="0.3">
      <c r="A333" s="1" t="s">
        <v>13</v>
      </c>
      <c r="B333" s="1" t="s">
        <v>941</v>
      </c>
      <c r="C333" s="2">
        <v>98689</v>
      </c>
      <c r="D333" s="3" t="s">
        <v>942</v>
      </c>
      <c r="E333" s="4" t="s">
        <v>40</v>
      </c>
      <c r="F333" s="5">
        <v>119.0534</v>
      </c>
      <c r="G333" s="6"/>
      <c r="H333" s="6"/>
      <c r="I333" s="17" t="e">
        <f>[1]Paredes!#REF!+1.78</f>
        <v>#REF!</v>
      </c>
      <c r="J333" s="5" t="s">
        <v>943</v>
      </c>
      <c r="K333" s="5">
        <v>1245.9722696278425</v>
      </c>
      <c r="L333" s="5">
        <v>144.57144237215755</v>
      </c>
      <c r="M333" s="8">
        <v>1390.5437119999999</v>
      </c>
    </row>
    <row r="334" spans="1:13" s="47" customFormat="1" ht="31.8" customHeight="1" x14ac:dyDescent="0.3">
      <c r="A334" s="1" t="s">
        <v>20</v>
      </c>
      <c r="B334" s="1" t="s">
        <v>944</v>
      </c>
      <c r="C334" s="20">
        <v>20232</v>
      </c>
      <c r="D334" s="13" t="s">
        <v>945</v>
      </c>
      <c r="E334" s="14" t="s">
        <v>40</v>
      </c>
      <c r="F334" s="15">
        <v>115.88</v>
      </c>
      <c r="G334" s="15" t="s">
        <v>23</v>
      </c>
      <c r="H334" s="51">
        <v>1</v>
      </c>
      <c r="I334" s="15">
        <v>11.68</v>
      </c>
      <c r="J334" s="16" t="s">
        <v>943</v>
      </c>
      <c r="K334" s="16"/>
      <c r="L334" s="16"/>
      <c r="M334" s="19">
        <v>1353.4784</v>
      </c>
    </row>
    <row r="335" spans="1:13" s="47" customFormat="1" ht="31.8" customHeight="1" x14ac:dyDescent="0.3">
      <c r="A335" s="1" t="s">
        <v>20</v>
      </c>
      <c r="B335" s="1" t="s">
        <v>946</v>
      </c>
      <c r="C335" s="20">
        <v>37595</v>
      </c>
      <c r="D335" s="13" t="s">
        <v>900</v>
      </c>
      <c r="E335" s="14" t="s">
        <v>52</v>
      </c>
      <c r="F335" s="15">
        <v>2.46</v>
      </c>
      <c r="G335" s="15" t="s">
        <v>947</v>
      </c>
      <c r="H335" s="51">
        <v>1</v>
      </c>
      <c r="I335" s="15">
        <v>15.0672</v>
      </c>
      <c r="J335" s="16" t="s">
        <v>948</v>
      </c>
      <c r="K335" s="16"/>
      <c r="L335" s="16"/>
      <c r="M335" s="19">
        <v>37.065311999999999</v>
      </c>
    </row>
    <row r="336" spans="1:13" s="47" customFormat="1" ht="31.8" customHeight="1" x14ac:dyDescent="0.3">
      <c r="A336" s="1" t="s">
        <v>14</v>
      </c>
      <c r="B336" s="1">
        <v>14</v>
      </c>
      <c r="C336" s="21"/>
      <c r="D336" s="10" t="s">
        <v>949</v>
      </c>
      <c r="E336" s="11"/>
      <c r="F336" s="12"/>
      <c r="G336" s="12"/>
      <c r="H336" s="12"/>
      <c r="I336" s="12"/>
      <c r="J336" s="12"/>
      <c r="K336" s="12"/>
      <c r="L336" s="12"/>
      <c r="M336" s="50">
        <v>10379.848213406</v>
      </c>
    </row>
    <row r="337" spans="1:13" s="47" customFormat="1" ht="31.8" customHeight="1" x14ac:dyDescent="0.3">
      <c r="A337" s="1" t="s">
        <v>13</v>
      </c>
      <c r="B337" s="1" t="s">
        <v>950</v>
      </c>
      <c r="C337" s="2">
        <v>95241</v>
      </c>
      <c r="D337" s="3" t="s">
        <v>951</v>
      </c>
      <c r="E337" s="4" t="s">
        <v>18</v>
      </c>
      <c r="F337" s="5">
        <v>27.693840000000005</v>
      </c>
      <c r="G337" s="6"/>
      <c r="H337" s="6"/>
      <c r="I337" s="26" t="e">
        <f>[1]Piso!#REF!+12</f>
        <v>#REF!</v>
      </c>
      <c r="J337" s="5" t="s">
        <v>952</v>
      </c>
      <c r="K337" s="5">
        <v>3833.2655844829455</v>
      </c>
      <c r="L337" s="5">
        <v>1634.9551275010547</v>
      </c>
      <c r="M337" s="8">
        <v>5468.2207119840004</v>
      </c>
    </row>
    <row r="338" spans="1:13" s="47" customFormat="1" ht="31.8" customHeight="1" x14ac:dyDescent="0.3">
      <c r="A338" s="1" t="s">
        <v>20</v>
      </c>
      <c r="B338" s="1" t="s">
        <v>953</v>
      </c>
      <c r="C338" s="20">
        <v>94968</v>
      </c>
      <c r="D338" s="13" t="s">
        <v>954</v>
      </c>
      <c r="E338" s="14" t="s">
        <v>75</v>
      </c>
      <c r="F338" s="15">
        <v>401.36</v>
      </c>
      <c r="G338" s="15" t="s">
        <v>955</v>
      </c>
      <c r="H338" s="51">
        <v>1</v>
      </c>
      <c r="I338" s="52">
        <v>13.624229400000001</v>
      </c>
      <c r="J338" s="16" t="s">
        <v>956</v>
      </c>
      <c r="K338" s="16"/>
      <c r="L338" s="16"/>
      <c r="M338" s="19">
        <v>5468.2207119840004</v>
      </c>
    </row>
    <row r="339" spans="1:13" s="47" customFormat="1" ht="31.8" customHeight="1" x14ac:dyDescent="0.3">
      <c r="A339" s="1" t="s">
        <v>13</v>
      </c>
      <c r="B339" s="1" t="s">
        <v>957</v>
      </c>
      <c r="C339" s="2">
        <v>87620</v>
      </c>
      <c r="D339" s="3" t="s">
        <v>958</v>
      </c>
      <c r="E339" s="4" t="s">
        <v>18</v>
      </c>
      <c r="F339" s="5">
        <v>24.874969999999998</v>
      </c>
      <c r="G339" s="6"/>
      <c r="H339" s="6"/>
      <c r="I339" s="26" t="e">
        <f>[1]Contrapiso!#REF!+12</f>
        <v>#REF!</v>
      </c>
      <c r="J339" s="5" t="s">
        <v>952</v>
      </c>
      <c r="K339" s="5">
        <v>3466.9415356497434</v>
      </c>
      <c r="L339" s="5">
        <v>1444.6859657722559</v>
      </c>
      <c r="M339" s="8">
        <v>4911.6275014219991</v>
      </c>
    </row>
    <row r="340" spans="1:13" s="47" customFormat="1" ht="31.8" customHeight="1" x14ac:dyDescent="0.3">
      <c r="A340" s="1" t="s">
        <v>20</v>
      </c>
      <c r="B340" s="1" t="s">
        <v>959</v>
      </c>
      <c r="C340" s="20">
        <v>1379</v>
      </c>
      <c r="D340" s="13" t="s">
        <v>897</v>
      </c>
      <c r="E340" s="14" t="s">
        <v>52</v>
      </c>
      <c r="F340" s="15">
        <v>0.85</v>
      </c>
      <c r="G340" s="15" t="s">
        <v>960</v>
      </c>
      <c r="H340" s="51">
        <v>1</v>
      </c>
      <c r="I340" s="52">
        <v>98.726299999999995</v>
      </c>
      <c r="J340" s="16" t="s">
        <v>961</v>
      </c>
      <c r="K340" s="16"/>
      <c r="L340" s="16"/>
      <c r="M340" s="19">
        <v>83.917354999999986</v>
      </c>
    </row>
    <row r="341" spans="1:13" s="47" customFormat="1" ht="31.8" customHeight="1" x14ac:dyDescent="0.3">
      <c r="A341" s="1" t="s">
        <v>20</v>
      </c>
      <c r="B341" s="1" t="s">
        <v>962</v>
      </c>
      <c r="C341" s="20">
        <v>7334</v>
      </c>
      <c r="D341" s="13" t="s">
        <v>963</v>
      </c>
      <c r="E341" s="14" t="s">
        <v>57</v>
      </c>
      <c r="F341" s="15">
        <v>17.100000000000001</v>
      </c>
      <c r="G341" s="15" t="s">
        <v>964</v>
      </c>
      <c r="H341" s="51">
        <v>1</v>
      </c>
      <c r="I341" s="52">
        <v>41.465045999999994</v>
      </c>
      <c r="J341" s="16" t="s">
        <v>965</v>
      </c>
      <c r="K341" s="16"/>
      <c r="L341" s="16"/>
      <c r="M341" s="19">
        <v>709.0522866</v>
      </c>
    </row>
    <row r="342" spans="1:13" s="47" customFormat="1" ht="31.8" customHeight="1" x14ac:dyDescent="0.3">
      <c r="A342" s="1" t="s">
        <v>20</v>
      </c>
      <c r="B342" s="1" t="s">
        <v>966</v>
      </c>
      <c r="C342" s="20">
        <v>87301</v>
      </c>
      <c r="D342" s="13" t="s">
        <v>967</v>
      </c>
      <c r="E342" s="14" t="s">
        <v>75</v>
      </c>
      <c r="F342" s="15">
        <v>672.87</v>
      </c>
      <c r="G342" s="15" t="s">
        <v>968</v>
      </c>
      <c r="H342" s="51">
        <v>1</v>
      </c>
      <c r="I342" s="52">
        <v>6.1210305999999992</v>
      </c>
      <c r="J342" s="16" t="s">
        <v>969</v>
      </c>
      <c r="K342" s="16"/>
      <c r="L342" s="16"/>
      <c r="M342" s="19">
        <v>4118.6578598219994</v>
      </c>
    </row>
    <row r="343" spans="1:13" s="47" customFormat="1" ht="31.8" customHeight="1" x14ac:dyDescent="0.3">
      <c r="A343" s="1" t="s">
        <v>14</v>
      </c>
      <c r="B343" s="1">
        <v>15</v>
      </c>
      <c r="C343" s="21"/>
      <c r="D343" s="23" t="s">
        <v>970</v>
      </c>
      <c r="E343" s="24"/>
      <c r="F343" s="25"/>
      <c r="G343" s="25"/>
      <c r="H343" s="25"/>
      <c r="I343" s="25"/>
      <c r="J343" s="25"/>
      <c r="K343" s="25"/>
      <c r="L343" s="25"/>
      <c r="M343" s="50">
        <v>19578.8537411662</v>
      </c>
    </row>
    <row r="344" spans="1:13" s="47" customFormat="1" ht="31.8" customHeight="1" x14ac:dyDescent="0.3">
      <c r="A344" s="1" t="s">
        <v>13</v>
      </c>
      <c r="B344" s="1" t="s">
        <v>971</v>
      </c>
      <c r="C344" s="2">
        <v>91315</v>
      </c>
      <c r="D344" s="3" t="s">
        <v>972</v>
      </c>
      <c r="E344" s="4" t="s">
        <v>117</v>
      </c>
      <c r="F344" s="5">
        <v>1156.6200000000001</v>
      </c>
      <c r="G344" s="6"/>
      <c r="H344" s="6"/>
      <c r="I344" s="17">
        <v>6</v>
      </c>
      <c r="J344" s="5" t="s">
        <v>838</v>
      </c>
      <c r="K344" s="5">
        <v>5698.1933770723199</v>
      </c>
      <c r="L344" s="5">
        <v>1241.5266229276799</v>
      </c>
      <c r="M344" s="8">
        <v>6939.72</v>
      </c>
    </row>
    <row r="345" spans="1:13" s="47" customFormat="1" ht="31.8" customHeight="1" x14ac:dyDescent="0.3">
      <c r="A345" s="1" t="s">
        <v>20</v>
      </c>
      <c r="B345" s="1" t="s">
        <v>973</v>
      </c>
      <c r="C345" s="20">
        <v>90823</v>
      </c>
      <c r="D345" s="13" t="s">
        <v>974</v>
      </c>
      <c r="E345" s="14" t="s">
        <v>117</v>
      </c>
      <c r="F345" s="15">
        <v>530.83000000000004</v>
      </c>
      <c r="G345" s="15" t="s">
        <v>23</v>
      </c>
      <c r="H345" s="51">
        <v>1</v>
      </c>
      <c r="I345" s="15">
        <v>6</v>
      </c>
      <c r="J345" s="16" t="s">
        <v>838</v>
      </c>
      <c r="K345" s="16"/>
      <c r="L345" s="16"/>
      <c r="M345" s="19">
        <v>3184.9800000000005</v>
      </c>
    </row>
    <row r="346" spans="1:13" s="47" customFormat="1" ht="31.8" customHeight="1" x14ac:dyDescent="0.3">
      <c r="A346" s="1" t="s">
        <v>20</v>
      </c>
      <c r="B346" s="1" t="s">
        <v>975</v>
      </c>
      <c r="C346" s="20">
        <v>91292</v>
      </c>
      <c r="D346" s="13" t="s">
        <v>976</v>
      </c>
      <c r="E346" s="14" t="s">
        <v>117</v>
      </c>
      <c r="F346" s="15">
        <v>397.19</v>
      </c>
      <c r="G346" s="15" t="s">
        <v>23</v>
      </c>
      <c r="H346" s="51">
        <v>1</v>
      </c>
      <c r="I346" s="15">
        <v>6</v>
      </c>
      <c r="J346" s="16" t="s">
        <v>838</v>
      </c>
      <c r="K346" s="16"/>
      <c r="L346" s="16"/>
      <c r="M346" s="19">
        <v>2383.14</v>
      </c>
    </row>
    <row r="347" spans="1:13" s="47" customFormat="1" ht="31.8" customHeight="1" x14ac:dyDescent="0.3">
      <c r="A347" s="1" t="s">
        <v>20</v>
      </c>
      <c r="B347" s="1" t="s">
        <v>977</v>
      </c>
      <c r="C347" s="20">
        <v>91304</v>
      </c>
      <c r="D347" s="13" t="s">
        <v>978</v>
      </c>
      <c r="E347" s="14" t="s">
        <v>117</v>
      </c>
      <c r="F347" s="15">
        <v>114.36</v>
      </c>
      <c r="G347" s="15" t="s">
        <v>23</v>
      </c>
      <c r="H347" s="51">
        <v>1</v>
      </c>
      <c r="I347" s="15">
        <v>6</v>
      </c>
      <c r="J347" s="16" t="s">
        <v>838</v>
      </c>
      <c r="K347" s="16"/>
      <c r="L347" s="16"/>
      <c r="M347" s="19">
        <v>686.16</v>
      </c>
    </row>
    <row r="348" spans="1:13" s="47" customFormat="1" ht="31.8" customHeight="1" x14ac:dyDescent="0.3">
      <c r="A348" s="1" t="s">
        <v>20</v>
      </c>
      <c r="B348" s="1" t="s">
        <v>979</v>
      </c>
      <c r="C348" s="20">
        <v>100660</v>
      </c>
      <c r="D348" s="13" t="s">
        <v>980</v>
      </c>
      <c r="E348" s="14" t="s">
        <v>40</v>
      </c>
      <c r="F348" s="15">
        <v>11.2</v>
      </c>
      <c r="G348" s="15" t="s">
        <v>981</v>
      </c>
      <c r="H348" s="51">
        <v>1</v>
      </c>
      <c r="I348" s="15">
        <v>61.199999999999996</v>
      </c>
      <c r="J348" s="16" t="s">
        <v>982</v>
      </c>
      <c r="K348" s="16"/>
      <c r="L348" s="16"/>
      <c r="M348" s="19">
        <v>685.43999999999994</v>
      </c>
    </row>
    <row r="349" spans="1:13" s="47" customFormat="1" ht="31.8" customHeight="1" x14ac:dyDescent="0.3">
      <c r="A349" s="1" t="s">
        <v>13</v>
      </c>
      <c r="B349" s="1" t="s">
        <v>983</v>
      </c>
      <c r="C349" s="2">
        <v>102183</v>
      </c>
      <c r="D349" s="3" t="s">
        <v>984</v>
      </c>
      <c r="E349" s="4" t="s">
        <v>117</v>
      </c>
      <c r="F349" s="5">
        <v>1580.7199999999998</v>
      </c>
      <c r="G349" s="6"/>
      <c r="H349" s="6"/>
      <c r="I349" s="17">
        <v>2</v>
      </c>
      <c r="J349" s="5" t="s">
        <v>538</v>
      </c>
      <c r="K349" s="5">
        <v>2931.9143976959995</v>
      </c>
      <c r="L349" s="5">
        <v>229.52560230399999</v>
      </c>
      <c r="M349" s="8">
        <v>3161.4399999999996</v>
      </c>
    </row>
    <row r="350" spans="1:13" s="47" customFormat="1" ht="31.8" customHeight="1" x14ac:dyDescent="0.3">
      <c r="A350" s="1" t="s">
        <v>20</v>
      </c>
      <c r="B350" s="1" t="s">
        <v>985</v>
      </c>
      <c r="C350" s="20">
        <v>3104</v>
      </c>
      <c r="D350" s="13" t="s">
        <v>986</v>
      </c>
      <c r="E350" s="14" t="s">
        <v>474</v>
      </c>
      <c r="F350" s="15">
        <v>185.56</v>
      </c>
      <c r="G350" s="15" t="s">
        <v>550</v>
      </c>
      <c r="H350" s="51">
        <v>1</v>
      </c>
      <c r="I350" s="15">
        <v>4</v>
      </c>
      <c r="J350" s="16" t="s">
        <v>987</v>
      </c>
      <c r="K350" s="16"/>
      <c r="L350" s="16"/>
      <c r="M350" s="19">
        <v>742.24</v>
      </c>
    </row>
    <row r="351" spans="1:13" s="47" customFormat="1" ht="31.8" customHeight="1" x14ac:dyDescent="0.3">
      <c r="A351" s="1" t="s">
        <v>20</v>
      </c>
      <c r="B351" s="1" t="s">
        <v>988</v>
      </c>
      <c r="C351" s="20">
        <v>5031</v>
      </c>
      <c r="D351" s="13" t="s">
        <v>989</v>
      </c>
      <c r="E351" s="14" t="s">
        <v>18</v>
      </c>
      <c r="F351" s="15">
        <v>320</v>
      </c>
      <c r="G351" s="15" t="s">
        <v>990</v>
      </c>
      <c r="H351" s="51">
        <v>1</v>
      </c>
      <c r="I351" s="15">
        <v>7.56</v>
      </c>
      <c r="J351" s="16" t="s">
        <v>991</v>
      </c>
      <c r="K351" s="16"/>
      <c r="L351" s="16"/>
      <c r="M351" s="19">
        <v>2419.1999999999998</v>
      </c>
    </row>
    <row r="352" spans="1:13" s="47" customFormat="1" ht="31.8" customHeight="1" x14ac:dyDescent="0.3">
      <c r="A352" s="1" t="s">
        <v>13</v>
      </c>
      <c r="B352" s="1" t="s">
        <v>992</v>
      </c>
      <c r="C352" s="2">
        <v>94570</v>
      </c>
      <c r="D352" s="3" t="s">
        <v>993</v>
      </c>
      <c r="E352" s="4" t="s">
        <v>18</v>
      </c>
      <c r="F352" s="5">
        <v>453.47326252700009</v>
      </c>
      <c r="G352" s="6"/>
      <c r="H352" s="6"/>
      <c r="I352" s="17">
        <f>(4*0.4*1)+(0.8*2*5)</f>
        <v>9.6</v>
      </c>
      <c r="J352" s="5" t="s">
        <v>994</v>
      </c>
      <c r="K352" s="5">
        <v>4275.8143069212983</v>
      </c>
      <c r="L352" s="5">
        <v>77.529013337901802</v>
      </c>
      <c r="M352" s="8">
        <v>4353.3433202592005</v>
      </c>
    </row>
    <row r="353" spans="1:13" s="47" customFormat="1" ht="31.8" customHeight="1" x14ac:dyDescent="0.3">
      <c r="A353" s="1" t="s">
        <v>20</v>
      </c>
      <c r="B353" s="1" t="s">
        <v>995</v>
      </c>
      <c r="C353" s="20">
        <v>4377</v>
      </c>
      <c r="D353" s="13" t="s">
        <v>996</v>
      </c>
      <c r="E353" s="14" t="s">
        <v>117</v>
      </c>
      <c r="F353" s="15">
        <v>0.2</v>
      </c>
      <c r="G353" s="15" t="s">
        <v>997</v>
      </c>
      <c r="H353" s="51">
        <v>1</v>
      </c>
      <c r="I353" s="15">
        <v>88.32</v>
      </c>
      <c r="J353" s="16" t="s">
        <v>998</v>
      </c>
      <c r="K353" s="16"/>
      <c r="L353" s="16"/>
      <c r="M353" s="19">
        <v>17.663999999999998</v>
      </c>
    </row>
    <row r="354" spans="1:13" s="47" customFormat="1" ht="31.8" customHeight="1" x14ac:dyDescent="0.3">
      <c r="A354" s="1" t="s">
        <v>20</v>
      </c>
      <c r="B354" s="1" t="s">
        <v>999</v>
      </c>
      <c r="C354" s="20">
        <v>36896</v>
      </c>
      <c r="D354" s="13" t="s">
        <v>1000</v>
      </c>
      <c r="E354" s="14" t="s">
        <v>117</v>
      </c>
      <c r="F354" s="15">
        <v>522.45000000000005</v>
      </c>
      <c r="G354" s="15" t="s">
        <v>1001</v>
      </c>
      <c r="H354" s="51">
        <v>1</v>
      </c>
      <c r="I354" s="15">
        <v>7.9996799999999997</v>
      </c>
      <c r="J354" s="16" t="s">
        <v>1002</v>
      </c>
      <c r="K354" s="16"/>
      <c r="L354" s="16"/>
      <c r="M354" s="19">
        <v>4179.4328160000005</v>
      </c>
    </row>
    <row r="355" spans="1:13" s="47" customFormat="1" ht="31.8" customHeight="1" x14ac:dyDescent="0.3">
      <c r="A355" s="1" t="s">
        <v>20</v>
      </c>
      <c r="B355" s="1" t="s">
        <v>1003</v>
      </c>
      <c r="C355" s="20">
        <v>39961</v>
      </c>
      <c r="D355" s="13" t="s">
        <v>1004</v>
      </c>
      <c r="E355" s="14" t="s">
        <v>117</v>
      </c>
      <c r="F355" s="15">
        <v>24.37</v>
      </c>
      <c r="G355" s="15" t="s">
        <v>1005</v>
      </c>
      <c r="H355" s="51">
        <v>1</v>
      </c>
      <c r="I355" s="15">
        <v>6.4114281599999998</v>
      </c>
      <c r="J355" s="16" t="s">
        <v>1006</v>
      </c>
      <c r="K355" s="16"/>
      <c r="L355" s="16"/>
      <c r="M355" s="19">
        <v>156.24650425920001</v>
      </c>
    </row>
    <row r="356" spans="1:13" s="47" customFormat="1" ht="31.8" customHeight="1" x14ac:dyDescent="0.3">
      <c r="A356" s="1" t="s">
        <v>13</v>
      </c>
      <c r="B356" s="1" t="s">
        <v>1007</v>
      </c>
      <c r="C356" s="2">
        <v>100700</v>
      </c>
      <c r="D356" s="3" t="s">
        <v>1008</v>
      </c>
      <c r="E356" s="4" t="s">
        <v>117</v>
      </c>
      <c r="F356" s="5">
        <v>895.82852500000013</v>
      </c>
      <c r="G356" s="6"/>
      <c r="H356" s="6"/>
      <c r="I356" s="17">
        <v>2</v>
      </c>
      <c r="J356" s="5" t="s">
        <v>538</v>
      </c>
      <c r="K356" s="5">
        <v>1576.918841726035</v>
      </c>
      <c r="L356" s="5">
        <v>214.7382082739654</v>
      </c>
      <c r="M356" s="8">
        <v>1791.6570500000003</v>
      </c>
    </row>
    <row r="357" spans="1:13" s="47" customFormat="1" ht="31.8" customHeight="1" x14ac:dyDescent="0.3">
      <c r="A357" s="1" t="s">
        <v>20</v>
      </c>
      <c r="B357" s="1" t="s">
        <v>1009</v>
      </c>
      <c r="C357" s="18">
        <v>184</v>
      </c>
      <c r="D357" s="13" t="s">
        <v>1010</v>
      </c>
      <c r="E357" s="14" t="s">
        <v>1011</v>
      </c>
      <c r="F357" s="15">
        <v>216.77</v>
      </c>
      <c r="G357" s="15" t="s">
        <v>23</v>
      </c>
      <c r="H357" s="51">
        <v>1</v>
      </c>
      <c r="I357" s="15">
        <v>2</v>
      </c>
      <c r="J357" s="16" t="s">
        <v>1012</v>
      </c>
      <c r="K357" s="16"/>
      <c r="L357" s="16"/>
      <c r="M357" s="19">
        <v>433.54</v>
      </c>
    </row>
    <row r="358" spans="1:13" s="47" customFormat="1" ht="31.8" customHeight="1" x14ac:dyDescent="0.3">
      <c r="A358" s="1" t="s">
        <v>20</v>
      </c>
      <c r="B358" s="1" t="s">
        <v>1013</v>
      </c>
      <c r="C358" s="18">
        <v>2433</v>
      </c>
      <c r="D358" s="13" t="s">
        <v>1014</v>
      </c>
      <c r="E358" s="14" t="s">
        <v>117</v>
      </c>
      <c r="F358" s="15">
        <v>11.55</v>
      </c>
      <c r="G358" s="15" t="s">
        <v>345</v>
      </c>
      <c r="H358" s="51">
        <v>1</v>
      </c>
      <c r="I358" s="15">
        <v>12</v>
      </c>
      <c r="J358" s="16" t="s">
        <v>547</v>
      </c>
      <c r="K358" s="16"/>
      <c r="L358" s="16"/>
      <c r="M358" s="19">
        <v>138.60000000000002</v>
      </c>
    </row>
    <row r="359" spans="1:13" s="47" customFormat="1" ht="31.8" customHeight="1" x14ac:dyDescent="0.3">
      <c r="A359" s="1" t="s">
        <v>20</v>
      </c>
      <c r="B359" s="1" t="s">
        <v>1015</v>
      </c>
      <c r="C359" s="18">
        <v>10553</v>
      </c>
      <c r="D359" s="13" t="s">
        <v>1016</v>
      </c>
      <c r="E359" s="14" t="s">
        <v>117</v>
      </c>
      <c r="F359" s="15">
        <v>253.25</v>
      </c>
      <c r="G359" s="15" t="s">
        <v>550</v>
      </c>
      <c r="H359" s="51">
        <v>1</v>
      </c>
      <c r="I359" s="15">
        <v>4</v>
      </c>
      <c r="J359" s="16" t="s">
        <v>1017</v>
      </c>
      <c r="K359" s="16"/>
      <c r="L359" s="16"/>
      <c r="M359" s="19">
        <v>1013</v>
      </c>
    </row>
    <row r="360" spans="1:13" s="47" customFormat="1" ht="31.8" customHeight="1" x14ac:dyDescent="0.3">
      <c r="A360" s="1" t="s">
        <v>20</v>
      </c>
      <c r="B360" s="1" t="s">
        <v>1018</v>
      </c>
      <c r="C360" s="18">
        <v>11055</v>
      </c>
      <c r="D360" s="13" t="s">
        <v>1019</v>
      </c>
      <c r="E360" s="14" t="s">
        <v>117</v>
      </c>
      <c r="F360" s="15">
        <v>7.0000000000000007E-2</v>
      </c>
      <c r="G360" s="15" t="s">
        <v>1020</v>
      </c>
      <c r="H360" s="51">
        <v>1</v>
      </c>
      <c r="I360" s="15">
        <v>79.2</v>
      </c>
      <c r="J360" s="16" t="s">
        <v>1021</v>
      </c>
      <c r="K360" s="16"/>
      <c r="L360" s="16"/>
      <c r="M360" s="19">
        <v>5.5440000000000005</v>
      </c>
    </row>
    <row r="361" spans="1:13" s="47" customFormat="1" ht="31.8" customHeight="1" x14ac:dyDescent="0.3">
      <c r="A361" s="1" t="s">
        <v>20</v>
      </c>
      <c r="B361" s="1" t="s">
        <v>1022</v>
      </c>
      <c r="C361" s="18">
        <v>20017</v>
      </c>
      <c r="D361" s="13" t="s">
        <v>1023</v>
      </c>
      <c r="E361" s="14" t="s">
        <v>40</v>
      </c>
      <c r="F361" s="15">
        <v>12.73</v>
      </c>
      <c r="G361" s="15" t="s">
        <v>1024</v>
      </c>
      <c r="H361" s="51">
        <v>1</v>
      </c>
      <c r="I361" s="15">
        <v>12.6</v>
      </c>
      <c r="J361" s="16" t="s">
        <v>1025</v>
      </c>
      <c r="K361" s="16"/>
      <c r="L361" s="16"/>
      <c r="M361" s="19">
        <v>160.398</v>
      </c>
    </row>
    <row r="362" spans="1:13" s="47" customFormat="1" ht="31.8" customHeight="1" x14ac:dyDescent="0.3">
      <c r="A362" s="1" t="s">
        <v>20</v>
      </c>
      <c r="B362" s="1" t="s">
        <v>1026</v>
      </c>
      <c r="C362" s="18">
        <v>20247</v>
      </c>
      <c r="D362" s="13" t="s">
        <v>1027</v>
      </c>
      <c r="E362" s="14" t="s">
        <v>52</v>
      </c>
      <c r="F362" s="15">
        <v>16.350000000000001</v>
      </c>
      <c r="G362" s="15" t="s">
        <v>1028</v>
      </c>
      <c r="H362" s="51">
        <v>1</v>
      </c>
      <c r="I362" s="15">
        <v>6.3E-2</v>
      </c>
      <c r="J362" s="16" t="s">
        <v>1029</v>
      </c>
      <c r="K362" s="16"/>
      <c r="L362" s="16"/>
      <c r="M362" s="19">
        <v>1.0300500000000001</v>
      </c>
    </row>
    <row r="363" spans="1:13" s="47" customFormat="1" ht="31.8" customHeight="1" x14ac:dyDescent="0.3">
      <c r="A363" s="1" t="s">
        <v>20</v>
      </c>
      <c r="B363" s="1" t="s">
        <v>1030</v>
      </c>
      <c r="C363" s="18">
        <v>39027</v>
      </c>
      <c r="D363" s="13" t="s">
        <v>1031</v>
      </c>
      <c r="E363" s="14" t="s">
        <v>52</v>
      </c>
      <c r="F363" s="15">
        <v>14.75</v>
      </c>
      <c r="G363" s="15" t="s">
        <v>1032</v>
      </c>
      <c r="H363" s="51">
        <v>1</v>
      </c>
      <c r="I363" s="15">
        <v>0.45</v>
      </c>
      <c r="J363" s="16" t="s">
        <v>1033</v>
      </c>
      <c r="K363" s="16"/>
      <c r="L363" s="16"/>
      <c r="M363" s="19">
        <v>6.6375000000000002</v>
      </c>
    </row>
    <row r="364" spans="1:13" s="47" customFormat="1" ht="31.8" customHeight="1" x14ac:dyDescent="0.3">
      <c r="A364" s="1" t="s">
        <v>20</v>
      </c>
      <c r="B364" s="1" t="s">
        <v>1034</v>
      </c>
      <c r="C364" s="18">
        <v>88627</v>
      </c>
      <c r="D364" s="13" t="s">
        <v>1035</v>
      </c>
      <c r="E364" s="14" t="s">
        <v>75</v>
      </c>
      <c r="F364" s="15">
        <v>658.15</v>
      </c>
      <c r="G364" s="15" t="s">
        <v>122</v>
      </c>
      <c r="H364" s="51">
        <v>1</v>
      </c>
      <c r="I364" s="15">
        <v>0.05</v>
      </c>
      <c r="J364" s="16" t="s">
        <v>1036</v>
      </c>
      <c r="K364" s="16"/>
      <c r="L364" s="16"/>
      <c r="M364" s="19">
        <v>32.907499999999999</v>
      </c>
    </row>
    <row r="365" spans="1:13" s="47" customFormat="1" ht="31.8" customHeight="1" x14ac:dyDescent="0.3">
      <c r="A365" s="1" t="s">
        <v>13</v>
      </c>
      <c r="B365" s="1" t="s">
        <v>1037</v>
      </c>
      <c r="C365" s="2">
        <v>94569</v>
      </c>
      <c r="D365" s="3" t="s">
        <v>1038</v>
      </c>
      <c r="E365" s="4" t="s">
        <v>18</v>
      </c>
      <c r="F365" s="5">
        <v>834.87044650000007</v>
      </c>
      <c r="G365" s="6"/>
      <c r="H365" s="6"/>
      <c r="I365" s="17">
        <v>1.32</v>
      </c>
      <c r="J365" s="5" t="s">
        <v>1039</v>
      </c>
      <c r="K365" s="5">
        <v>1068.1837153004813</v>
      </c>
      <c r="L365" s="5">
        <v>33.84527407951888</v>
      </c>
      <c r="M365" s="8">
        <v>1102.0289893800002</v>
      </c>
    </row>
    <row r="366" spans="1:13" s="47" customFormat="1" ht="31.8" customHeight="1" x14ac:dyDescent="0.3">
      <c r="A366" s="1" t="s">
        <v>20</v>
      </c>
      <c r="B366" s="1" t="s">
        <v>1040</v>
      </c>
      <c r="C366" s="18">
        <v>4377</v>
      </c>
      <c r="D366" s="13" t="s">
        <v>996</v>
      </c>
      <c r="E366" s="14" t="s">
        <v>117</v>
      </c>
      <c r="F366" s="15">
        <v>0.2</v>
      </c>
      <c r="G366" s="15" t="s">
        <v>1041</v>
      </c>
      <c r="H366" s="51">
        <v>1</v>
      </c>
      <c r="I366" s="15">
        <v>32.207999999999998</v>
      </c>
      <c r="J366" s="16" t="s">
        <v>1042</v>
      </c>
      <c r="K366" s="16"/>
      <c r="L366" s="16"/>
      <c r="M366" s="19">
        <v>6.4416000000000002</v>
      </c>
    </row>
    <row r="367" spans="1:13" s="47" customFormat="1" ht="31.8" customHeight="1" x14ac:dyDescent="0.3">
      <c r="A367" s="1" t="s">
        <v>20</v>
      </c>
      <c r="B367" s="1" t="s">
        <v>1043</v>
      </c>
      <c r="C367" s="18">
        <v>34381</v>
      </c>
      <c r="D367" s="13" t="s">
        <v>1044</v>
      </c>
      <c r="E367" s="14" t="s">
        <v>117</v>
      </c>
      <c r="F367" s="15">
        <v>384.73</v>
      </c>
      <c r="G367" s="15" t="s">
        <v>1045</v>
      </c>
      <c r="H367" s="51">
        <v>1</v>
      </c>
      <c r="I367" s="15">
        <v>2.7499560000000001</v>
      </c>
      <c r="J367" s="16" t="s">
        <v>1046</v>
      </c>
      <c r="K367" s="16"/>
      <c r="L367" s="16"/>
      <c r="M367" s="19">
        <v>1057.9905718800001</v>
      </c>
    </row>
    <row r="368" spans="1:13" s="47" customFormat="1" ht="31.8" customHeight="1" x14ac:dyDescent="0.3">
      <c r="A368" s="1" t="s">
        <v>20</v>
      </c>
      <c r="B368" s="1" t="s">
        <v>1047</v>
      </c>
      <c r="C368" s="18">
        <v>39961</v>
      </c>
      <c r="D368" s="13" t="s">
        <v>1004</v>
      </c>
      <c r="E368" s="14" t="s">
        <v>117</v>
      </c>
      <c r="F368" s="15">
        <v>24.37</v>
      </c>
      <c r="G368" s="15" t="s">
        <v>1048</v>
      </c>
      <c r="H368" s="51">
        <v>1</v>
      </c>
      <c r="I368" s="15">
        <v>1.5427500000000001</v>
      </c>
      <c r="J368" s="16" t="s">
        <v>1049</v>
      </c>
      <c r="K368" s="16"/>
      <c r="L368" s="16"/>
      <c r="M368" s="19">
        <v>37.5968175</v>
      </c>
    </row>
    <row r="369" spans="1:13" s="47" customFormat="1" ht="31.8" customHeight="1" x14ac:dyDescent="0.3">
      <c r="A369" s="1" t="s">
        <v>13</v>
      </c>
      <c r="B369" s="1" t="s">
        <v>1050</v>
      </c>
      <c r="C369" s="2">
        <v>102183</v>
      </c>
      <c r="D369" s="3" t="s">
        <v>984</v>
      </c>
      <c r="E369" s="4" t="s">
        <v>117</v>
      </c>
      <c r="F369" s="5">
        <v>1580.7199999999998</v>
      </c>
      <c r="G369" s="6"/>
      <c r="H369" s="6"/>
      <c r="I369" s="17">
        <v>1</v>
      </c>
      <c r="J369" s="5" t="s">
        <v>640</v>
      </c>
      <c r="K369" s="5">
        <v>1465.9571988479997</v>
      </c>
      <c r="L369" s="5">
        <v>114.76280115199999</v>
      </c>
      <c r="M369" s="8">
        <v>1580.7199999999998</v>
      </c>
    </row>
    <row r="370" spans="1:13" s="47" customFormat="1" ht="31.8" customHeight="1" x14ac:dyDescent="0.3">
      <c r="A370" s="1" t="s">
        <v>20</v>
      </c>
      <c r="B370" s="1" t="s">
        <v>1051</v>
      </c>
      <c r="C370" s="18">
        <v>3104</v>
      </c>
      <c r="D370" s="13" t="s">
        <v>986</v>
      </c>
      <c r="E370" s="14" t="s">
        <v>474</v>
      </c>
      <c r="F370" s="15">
        <v>185.56</v>
      </c>
      <c r="G370" s="15" t="s">
        <v>550</v>
      </c>
      <c r="H370" s="51">
        <v>1</v>
      </c>
      <c r="I370" s="15">
        <v>2</v>
      </c>
      <c r="J370" s="16" t="s">
        <v>1052</v>
      </c>
      <c r="K370" s="16"/>
      <c r="L370" s="16"/>
      <c r="M370" s="19">
        <v>371.12</v>
      </c>
    </row>
    <row r="371" spans="1:13" s="47" customFormat="1" ht="31.8" customHeight="1" x14ac:dyDescent="0.3">
      <c r="A371" s="1" t="s">
        <v>20</v>
      </c>
      <c r="B371" s="1" t="s">
        <v>1053</v>
      </c>
      <c r="C371" s="18">
        <v>5031</v>
      </c>
      <c r="D371" s="13" t="s">
        <v>989</v>
      </c>
      <c r="E371" s="14" t="s">
        <v>18</v>
      </c>
      <c r="F371" s="15">
        <v>320</v>
      </c>
      <c r="G371" s="15" t="s">
        <v>990</v>
      </c>
      <c r="H371" s="51">
        <v>1</v>
      </c>
      <c r="I371" s="15">
        <v>3.78</v>
      </c>
      <c r="J371" s="16" t="s">
        <v>1054</v>
      </c>
      <c r="K371" s="16"/>
      <c r="L371" s="16"/>
      <c r="M371" s="19">
        <v>1209.5999999999999</v>
      </c>
    </row>
    <row r="372" spans="1:13" s="47" customFormat="1" ht="31.8" customHeight="1" x14ac:dyDescent="0.3">
      <c r="A372" s="1" t="s">
        <v>13</v>
      </c>
      <c r="B372" s="1" t="s">
        <v>1055</v>
      </c>
      <c r="C372" s="2">
        <v>94572</v>
      </c>
      <c r="D372" s="3" t="s">
        <v>1056</v>
      </c>
      <c r="E372" s="4" t="s">
        <v>18</v>
      </c>
      <c r="F372" s="5">
        <v>649.9443815269999</v>
      </c>
      <c r="G372" s="6"/>
      <c r="H372" s="6"/>
      <c r="I372" s="17">
        <v>1</v>
      </c>
      <c r="J372" s="5" t="s">
        <v>1057</v>
      </c>
      <c r="K372" s="5">
        <v>637.96401978691767</v>
      </c>
      <c r="L372" s="5">
        <v>11.980361740082181</v>
      </c>
      <c r="M372" s="8">
        <v>649.9443815269999</v>
      </c>
    </row>
    <row r="373" spans="1:13" s="47" customFormat="1" ht="31.8" customHeight="1" x14ac:dyDescent="0.3">
      <c r="A373" s="1" t="s">
        <v>20</v>
      </c>
      <c r="B373" s="1" t="s">
        <v>1058</v>
      </c>
      <c r="C373" s="18">
        <v>4377</v>
      </c>
      <c r="D373" s="13" t="s">
        <v>996</v>
      </c>
      <c r="E373" s="14" t="s">
        <v>117</v>
      </c>
      <c r="F373" s="15">
        <v>0.2</v>
      </c>
      <c r="G373" s="15" t="s">
        <v>997</v>
      </c>
      <c r="H373" s="51">
        <v>1</v>
      </c>
      <c r="I373" s="15">
        <v>9.1999999999999993</v>
      </c>
      <c r="J373" s="16" t="s">
        <v>1059</v>
      </c>
      <c r="K373" s="16"/>
      <c r="L373" s="16"/>
      <c r="M373" s="19">
        <v>1.8399999999999999</v>
      </c>
    </row>
    <row r="374" spans="1:13" s="47" customFormat="1" ht="31.8" customHeight="1" x14ac:dyDescent="0.3">
      <c r="A374" s="1" t="s">
        <v>20</v>
      </c>
      <c r="B374" s="1" t="s">
        <v>1060</v>
      </c>
      <c r="C374" s="18">
        <v>39961</v>
      </c>
      <c r="D374" s="13" t="s">
        <v>1004</v>
      </c>
      <c r="E374" s="14" t="s">
        <v>117</v>
      </c>
      <c r="F374" s="15">
        <v>24.37</v>
      </c>
      <c r="G374" s="15" t="s">
        <v>1005</v>
      </c>
      <c r="H374" s="51">
        <v>1</v>
      </c>
      <c r="I374" s="15">
        <v>0.66785709999999998</v>
      </c>
      <c r="J374" s="16" t="s">
        <v>1061</v>
      </c>
      <c r="K374" s="16"/>
      <c r="L374" s="16"/>
      <c r="M374" s="19">
        <v>16.275677526999999</v>
      </c>
    </row>
    <row r="375" spans="1:13" s="47" customFormat="1" ht="31.8" customHeight="1" x14ac:dyDescent="0.3">
      <c r="A375" s="1" t="s">
        <v>20</v>
      </c>
      <c r="B375" s="1" t="s">
        <v>1062</v>
      </c>
      <c r="C375" s="18">
        <v>44054</v>
      </c>
      <c r="D375" s="13" t="s">
        <v>1063</v>
      </c>
      <c r="E375" s="14" t="s">
        <v>117</v>
      </c>
      <c r="F375" s="15">
        <v>758.68</v>
      </c>
      <c r="G375" s="15" t="s">
        <v>1064</v>
      </c>
      <c r="H375" s="51">
        <v>1</v>
      </c>
      <c r="I375" s="15">
        <v>0.83279999999999998</v>
      </c>
      <c r="J375" s="16" t="s">
        <v>1065</v>
      </c>
      <c r="K375" s="16"/>
      <c r="L375" s="16"/>
      <c r="M375" s="19">
        <v>631.8287039999999</v>
      </c>
    </row>
    <row r="376" spans="1:13" s="47" customFormat="1" ht="31.8" customHeight="1" x14ac:dyDescent="0.3">
      <c r="A376" s="1" t="s">
        <v>14</v>
      </c>
      <c r="B376" s="1">
        <v>16</v>
      </c>
      <c r="C376" s="9"/>
      <c r="D376" s="10" t="s">
        <v>1066</v>
      </c>
      <c r="E376" s="11"/>
      <c r="F376" s="12"/>
      <c r="G376" s="12"/>
      <c r="H376" s="12"/>
      <c r="I376" s="12"/>
      <c r="J376" s="12"/>
      <c r="K376" s="12"/>
      <c r="L376" s="12"/>
      <c r="M376" s="50">
        <v>11669.466959365</v>
      </c>
    </row>
    <row r="377" spans="1:13" s="47" customFormat="1" ht="31.8" customHeight="1" x14ac:dyDescent="0.3">
      <c r="A377" s="1" t="s">
        <v>13</v>
      </c>
      <c r="B377" s="1" t="s">
        <v>1067</v>
      </c>
      <c r="C377" s="2">
        <v>88485</v>
      </c>
      <c r="D377" s="3" t="s">
        <v>1068</v>
      </c>
      <c r="E377" s="4" t="s">
        <v>18</v>
      </c>
      <c r="F377" s="5">
        <v>1.2495000000000001</v>
      </c>
      <c r="G377" s="6"/>
      <c r="H377" s="6"/>
      <c r="I377" s="34" t="e">
        <f>[1]Pintura!#REF!+51.22</f>
        <v>#REF!</v>
      </c>
      <c r="J377" s="5" t="s">
        <v>1069</v>
      </c>
      <c r="K377" s="5">
        <v>490.91599623720953</v>
      </c>
      <c r="L377" s="5">
        <v>425.82216176279047</v>
      </c>
      <c r="M377" s="8">
        <v>916.738158</v>
      </c>
    </row>
    <row r="378" spans="1:13" s="47" customFormat="1" ht="31.8" customHeight="1" x14ac:dyDescent="0.3">
      <c r="A378" s="1" t="s">
        <v>20</v>
      </c>
      <c r="B378" s="1" t="s">
        <v>1070</v>
      </c>
      <c r="C378" s="20">
        <v>6085</v>
      </c>
      <c r="D378" s="13" t="s">
        <v>1071</v>
      </c>
      <c r="E378" s="14" t="s">
        <v>57</v>
      </c>
      <c r="F378" s="15">
        <v>7.5</v>
      </c>
      <c r="G378" s="15" t="s">
        <v>1072</v>
      </c>
      <c r="H378" s="51">
        <v>1</v>
      </c>
      <c r="I378" s="52">
        <v>122.2317544</v>
      </c>
      <c r="J378" s="16" t="s">
        <v>1073</v>
      </c>
      <c r="K378" s="16"/>
      <c r="L378" s="16"/>
      <c r="M378" s="19">
        <v>916.738158</v>
      </c>
    </row>
    <row r="379" spans="1:13" s="47" customFormat="1" ht="31.8" customHeight="1" x14ac:dyDescent="0.3">
      <c r="A379" s="1" t="s">
        <v>13</v>
      </c>
      <c r="B379" s="1" t="s">
        <v>1074</v>
      </c>
      <c r="C379" s="2">
        <v>88496</v>
      </c>
      <c r="D379" s="3" t="s">
        <v>1075</v>
      </c>
      <c r="E379" s="4" t="s">
        <v>18</v>
      </c>
      <c r="F379" s="5">
        <v>5.8735599999999994</v>
      </c>
      <c r="G379" s="6"/>
      <c r="H379" s="6"/>
      <c r="I379" s="34" t="e">
        <f>[1]Pintura!#REF!+10.2</f>
        <v>#REF!</v>
      </c>
      <c r="J379" s="5" t="s">
        <v>1076</v>
      </c>
      <c r="K379" s="5">
        <v>482.03491534949274</v>
      </c>
      <c r="L379" s="5">
        <v>667.14236990650704</v>
      </c>
      <c r="M379" s="8">
        <v>1149.1772852559998</v>
      </c>
    </row>
    <row r="380" spans="1:13" s="47" customFormat="1" ht="31.8" customHeight="1" x14ac:dyDescent="0.3">
      <c r="A380" s="1" t="s">
        <v>20</v>
      </c>
      <c r="B380" s="1" t="s">
        <v>1077</v>
      </c>
      <c r="C380" s="20">
        <v>3767</v>
      </c>
      <c r="D380" s="13" t="s">
        <v>1078</v>
      </c>
      <c r="E380" s="14" t="s">
        <v>117</v>
      </c>
      <c r="F380" s="15">
        <v>1.45</v>
      </c>
      <c r="G380" s="15" t="s">
        <v>1079</v>
      </c>
      <c r="H380" s="51">
        <v>1</v>
      </c>
      <c r="I380" s="52">
        <v>15.691338519999997</v>
      </c>
      <c r="J380" s="16" t="s">
        <v>1080</v>
      </c>
      <c r="K380" s="16"/>
      <c r="L380" s="16"/>
      <c r="M380" s="19">
        <v>22.752440853999996</v>
      </c>
    </row>
    <row r="381" spans="1:13" s="47" customFormat="1" ht="31.8" customHeight="1" x14ac:dyDescent="0.3">
      <c r="A381" s="1" t="s">
        <v>20</v>
      </c>
      <c r="B381" s="1" t="s">
        <v>1081</v>
      </c>
      <c r="C381" s="20">
        <v>43626</v>
      </c>
      <c r="D381" s="13" t="s">
        <v>1082</v>
      </c>
      <c r="E381" s="14" t="s">
        <v>52</v>
      </c>
      <c r="F381" s="15">
        <v>4.3</v>
      </c>
      <c r="G381" s="15" t="s">
        <v>1083</v>
      </c>
      <c r="H381" s="51">
        <v>1</v>
      </c>
      <c r="I381" s="52">
        <v>261.95926613999995</v>
      </c>
      <c r="J381" s="16" t="s">
        <v>1084</v>
      </c>
      <c r="K381" s="16"/>
      <c r="L381" s="16"/>
      <c r="M381" s="19">
        <v>1126.4248444019997</v>
      </c>
    </row>
    <row r="382" spans="1:13" s="47" customFormat="1" ht="31.8" customHeight="1" x14ac:dyDescent="0.3">
      <c r="A382" s="1" t="s">
        <v>13</v>
      </c>
      <c r="B382" s="1" t="s">
        <v>1085</v>
      </c>
      <c r="C382" s="2">
        <v>88495</v>
      </c>
      <c r="D382" s="3" t="s">
        <v>1086</v>
      </c>
      <c r="E382" s="4" t="s">
        <v>18</v>
      </c>
      <c r="F382" s="5">
        <v>3.1338399999999997</v>
      </c>
      <c r="G382" s="6"/>
      <c r="H382" s="6"/>
      <c r="I382" s="17" t="e">
        <f>[1]Pintura!#REF!+51.22</f>
        <v>#REF!</v>
      </c>
      <c r="J382" s="5" t="s">
        <v>1087</v>
      </c>
      <c r="K382" s="5">
        <v>1189.2232682545753</v>
      </c>
      <c r="L382" s="5">
        <v>1281.3771018254249</v>
      </c>
      <c r="M382" s="8">
        <v>2470.6003700800002</v>
      </c>
    </row>
    <row r="383" spans="1:13" s="47" customFormat="1" ht="31.8" customHeight="1" x14ac:dyDescent="0.3">
      <c r="A383" s="1" t="s">
        <v>20</v>
      </c>
      <c r="B383" s="1" t="s">
        <v>1088</v>
      </c>
      <c r="C383" s="18">
        <v>43626</v>
      </c>
      <c r="D383" s="13" t="s">
        <v>1082</v>
      </c>
      <c r="E383" s="14" t="s">
        <v>52</v>
      </c>
      <c r="F383" s="15">
        <v>4.3</v>
      </c>
      <c r="G383" s="15" t="s">
        <v>1089</v>
      </c>
      <c r="H383" s="51">
        <v>1</v>
      </c>
      <c r="I383" s="15">
        <v>574.55822560000001</v>
      </c>
      <c r="J383" s="16" t="s">
        <v>1090</v>
      </c>
      <c r="K383" s="16"/>
      <c r="L383" s="16"/>
      <c r="M383" s="19">
        <v>2470.6003700800002</v>
      </c>
    </row>
    <row r="384" spans="1:13" s="47" customFormat="1" ht="31.8" customHeight="1" x14ac:dyDescent="0.3">
      <c r="A384" s="1" t="s">
        <v>13</v>
      </c>
      <c r="B384" s="1" t="s">
        <v>1091</v>
      </c>
      <c r="C384" s="2">
        <v>88488</v>
      </c>
      <c r="D384" s="3" t="s">
        <v>1092</v>
      </c>
      <c r="E384" s="4" t="s">
        <v>18</v>
      </c>
      <c r="F384" s="5">
        <v>7.6753150000000012</v>
      </c>
      <c r="G384" s="6"/>
      <c r="H384" s="6"/>
      <c r="I384" s="17" t="e">
        <f>[1]Pintura!#REF!+10.2</f>
        <v>#REF!</v>
      </c>
      <c r="J384" s="5" t="s">
        <v>1093</v>
      </c>
      <c r="K384" s="5">
        <v>966.08405341759578</v>
      </c>
      <c r="L384" s="5">
        <v>535.61128215140434</v>
      </c>
      <c r="M384" s="8">
        <v>1501.695335569</v>
      </c>
    </row>
    <row r="385" spans="1:13" s="47" customFormat="1" ht="31.8" customHeight="1" x14ac:dyDescent="0.3">
      <c r="A385" s="1" t="s">
        <v>20</v>
      </c>
      <c r="B385" s="1" t="s">
        <v>1094</v>
      </c>
      <c r="C385" s="20">
        <v>7356</v>
      </c>
      <c r="D385" s="13" t="s">
        <v>56</v>
      </c>
      <c r="E385" s="14" t="s">
        <v>57</v>
      </c>
      <c r="F385" s="15">
        <v>33.590000000000003</v>
      </c>
      <c r="G385" s="15" t="s">
        <v>1095</v>
      </c>
      <c r="H385" s="51">
        <v>1</v>
      </c>
      <c r="I385" s="15">
        <v>44.706619099999998</v>
      </c>
      <c r="J385" s="16" t="s">
        <v>1096</v>
      </c>
      <c r="K385" s="16"/>
      <c r="L385" s="16"/>
      <c r="M385" s="19">
        <v>1501.695335569</v>
      </c>
    </row>
    <row r="386" spans="1:13" s="47" customFormat="1" ht="31.8" customHeight="1" x14ac:dyDescent="0.3">
      <c r="A386" s="1" t="s">
        <v>13</v>
      </c>
      <c r="B386" s="1" t="s">
        <v>1097</v>
      </c>
      <c r="C386" s="2">
        <v>88489</v>
      </c>
      <c r="D386" s="3" t="s">
        <v>1098</v>
      </c>
      <c r="E386" s="4" t="s">
        <v>18</v>
      </c>
      <c r="F386" s="5">
        <v>7.6753150000000003</v>
      </c>
      <c r="G386" s="6"/>
      <c r="H386" s="6"/>
      <c r="I386" s="34" t="e">
        <f>[1]Pintura!#REF!+51.22</f>
        <v>#REF!</v>
      </c>
      <c r="J386" s="5" t="s">
        <v>1069</v>
      </c>
      <c r="K386" s="5">
        <v>3957.4493601190384</v>
      </c>
      <c r="L386" s="5">
        <v>1673.8064503409616</v>
      </c>
      <c r="M386" s="8">
        <v>5631.2558104600002</v>
      </c>
    </row>
    <row r="387" spans="1:13" s="47" customFormat="1" ht="31.8" customHeight="1" x14ac:dyDescent="0.3">
      <c r="A387" s="1" t="s">
        <v>20</v>
      </c>
      <c r="B387" s="1" t="s">
        <v>1099</v>
      </c>
      <c r="C387" s="20">
        <v>7356</v>
      </c>
      <c r="D387" s="13" t="s">
        <v>56</v>
      </c>
      <c r="E387" s="14" t="s">
        <v>57</v>
      </c>
      <c r="F387" s="15">
        <v>33.590000000000003</v>
      </c>
      <c r="G387" s="15" t="s">
        <v>1095</v>
      </c>
      <c r="H387" s="51">
        <v>1</v>
      </c>
      <c r="I387" s="52">
        <v>167.646794</v>
      </c>
      <c r="J387" s="16" t="s">
        <v>1100</v>
      </c>
      <c r="K387" s="16"/>
      <c r="L387" s="16"/>
      <c r="M387" s="19">
        <v>5631.2558104600002</v>
      </c>
    </row>
    <row r="388" spans="1:13" s="47" customFormat="1" ht="31.8" customHeight="1" x14ac:dyDescent="0.3">
      <c r="A388" s="1" t="s">
        <v>14</v>
      </c>
      <c r="B388" s="1">
        <v>17</v>
      </c>
      <c r="C388" s="21"/>
      <c r="D388" s="10" t="s">
        <v>1101</v>
      </c>
      <c r="E388" s="11"/>
      <c r="F388" s="12"/>
      <c r="G388" s="12"/>
      <c r="H388" s="12"/>
      <c r="I388" s="12"/>
      <c r="J388" s="12"/>
      <c r="K388" s="12"/>
      <c r="L388" s="12"/>
      <c r="M388" s="50">
        <v>122.8167</v>
      </c>
    </row>
    <row r="389" spans="1:13" s="47" customFormat="1" ht="31.8" customHeight="1" x14ac:dyDescent="0.3">
      <c r="A389" s="1" t="s">
        <v>13</v>
      </c>
      <c r="B389" s="1" t="s">
        <v>1102</v>
      </c>
      <c r="C389" s="2">
        <v>98503</v>
      </c>
      <c r="D389" s="3" t="s">
        <v>1103</v>
      </c>
      <c r="E389" s="4" t="s">
        <v>18</v>
      </c>
      <c r="F389" s="5">
        <v>24.56334</v>
      </c>
      <c r="G389" s="6"/>
      <c r="H389" s="6"/>
      <c r="I389" s="17">
        <v>5</v>
      </c>
      <c r="J389" s="5" t="s">
        <v>1104</v>
      </c>
      <c r="K389" s="5">
        <v>109.73107667165129</v>
      </c>
      <c r="L389" s="5">
        <v>13.085623328348699</v>
      </c>
      <c r="M389" s="8">
        <v>122.8167</v>
      </c>
    </row>
    <row r="390" spans="1:13" s="47" customFormat="1" ht="31.8" customHeight="1" x14ac:dyDescent="0.3">
      <c r="A390" s="1" t="s">
        <v>20</v>
      </c>
      <c r="B390" s="1" t="s">
        <v>1105</v>
      </c>
      <c r="C390" s="20">
        <v>3322</v>
      </c>
      <c r="D390" s="13" t="s">
        <v>1106</v>
      </c>
      <c r="E390" s="14" t="s">
        <v>18</v>
      </c>
      <c r="F390" s="15">
        <v>25.95</v>
      </c>
      <c r="G390" s="15" t="s">
        <v>1107</v>
      </c>
      <c r="H390" s="51">
        <v>1</v>
      </c>
      <c r="I390" s="15">
        <v>3.1859999999999999</v>
      </c>
      <c r="J390" s="16" t="s">
        <v>1108</v>
      </c>
      <c r="K390" s="16"/>
      <c r="L390" s="16"/>
      <c r="M390" s="19">
        <v>82.676699999999997</v>
      </c>
    </row>
    <row r="391" spans="1:13" s="47" customFormat="1" ht="31.8" customHeight="1" x14ac:dyDescent="0.3">
      <c r="A391" s="1" t="s">
        <v>20</v>
      </c>
      <c r="B391" s="1" t="s">
        <v>1109</v>
      </c>
      <c r="C391" s="20">
        <v>7253</v>
      </c>
      <c r="D391" s="13" t="s">
        <v>1110</v>
      </c>
      <c r="E391" s="14" t="s">
        <v>75</v>
      </c>
      <c r="F391" s="15">
        <v>180</v>
      </c>
      <c r="G391" s="15" t="s">
        <v>1111</v>
      </c>
      <c r="H391" s="51">
        <v>1</v>
      </c>
      <c r="I391" s="15">
        <v>0.223</v>
      </c>
      <c r="J391" s="16" t="s">
        <v>1112</v>
      </c>
      <c r="K391" s="16"/>
      <c r="L391" s="16"/>
      <c r="M391" s="19">
        <v>40.14</v>
      </c>
    </row>
    <row r="392" spans="1:13" s="47" customFormat="1" ht="31.8" customHeight="1" x14ac:dyDescent="0.3">
      <c r="A392" s="54"/>
      <c r="B392" s="54"/>
      <c r="C392" s="55" t="s">
        <v>1113</v>
      </c>
      <c r="D392" s="56" t="s">
        <v>1114</v>
      </c>
      <c r="E392" s="57"/>
      <c r="F392" s="58"/>
      <c r="G392" s="58"/>
      <c r="H392" s="58"/>
      <c r="I392" s="58"/>
      <c r="J392" s="59"/>
      <c r="K392" s="35" t="s">
        <v>1115</v>
      </c>
      <c r="L392" s="35" t="s">
        <v>1116</v>
      </c>
      <c r="M392" s="60"/>
    </row>
    <row r="393" spans="1:13" s="47" customFormat="1" ht="31.8" customHeight="1" x14ac:dyDescent="0.3">
      <c r="A393" s="11"/>
      <c r="B393" s="11"/>
      <c r="C393" s="11"/>
      <c r="D393" s="36" t="s">
        <v>1117</v>
      </c>
      <c r="E393" s="37"/>
      <c r="F393" s="37"/>
      <c r="G393" s="37"/>
      <c r="H393" s="37"/>
      <c r="I393" s="37"/>
      <c r="J393" s="37"/>
      <c r="K393" s="38">
        <v>235865.03982125397</v>
      </c>
      <c r="L393" s="38"/>
      <c r="M393" s="39">
        <v>299881.24653595028</v>
      </c>
    </row>
    <row r="394" spans="1:13" s="47" customFormat="1" ht="31.8" customHeight="1" x14ac:dyDescent="0.3">
      <c r="A394" s="61"/>
      <c r="B394" s="61"/>
      <c r="C394" s="61"/>
      <c r="D394" s="62" t="s">
        <v>1118</v>
      </c>
      <c r="E394" s="63" t="s">
        <v>1119</v>
      </c>
      <c r="F394" s="63"/>
      <c r="G394" s="63"/>
      <c r="H394" s="63"/>
      <c r="I394" s="63"/>
      <c r="J394" s="63"/>
      <c r="K394" s="64"/>
      <c r="L394" s="64"/>
      <c r="M394" s="43">
        <v>1361.3021314446878</v>
      </c>
    </row>
    <row r="395" spans="1:13" s="47" customFormat="1" ht="31.8" customHeight="1" x14ac:dyDescent="0.3">
      <c r="A395" s="11"/>
      <c r="B395" s="65" t="s">
        <v>1120</v>
      </c>
      <c r="C395" s="11"/>
      <c r="D395" s="36" t="s">
        <v>1121</v>
      </c>
      <c r="E395" s="40">
        <v>0.24302520432226471</v>
      </c>
      <c r="F395" s="37"/>
      <c r="G395" s="37"/>
      <c r="H395" s="37"/>
      <c r="I395" s="37"/>
      <c r="J395" s="37"/>
      <c r="K395" s="1"/>
      <c r="L395" s="1"/>
      <c r="M395" s="39">
        <v>72878.701211814754</v>
      </c>
    </row>
    <row r="396" spans="1:13" s="47" customFormat="1" ht="31.8" customHeight="1" x14ac:dyDescent="0.3">
      <c r="A396" s="41"/>
      <c r="B396" s="41"/>
      <c r="C396" s="41"/>
      <c r="D396" s="42" t="s">
        <v>1118</v>
      </c>
      <c r="E396" s="63" t="s">
        <v>1122</v>
      </c>
      <c r="F396" s="63"/>
      <c r="G396" s="63"/>
      <c r="H396" s="63"/>
      <c r="I396" s="63"/>
      <c r="J396" s="63"/>
      <c r="K396" s="64"/>
      <c r="L396" s="64"/>
      <c r="M396" s="43">
        <v>330.83072863867972</v>
      </c>
    </row>
    <row r="397" spans="1:13" s="47" customFormat="1" ht="31.8" customHeight="1" x14ac:dyDescent="0.3">
      <c r="A397" s="11"/>
      <c r="B397" s="11"/>
      <c r="C397" s="11"/>
      <c r="D397" s="36" t="s">
        <v>1123</v>
      </c>
      <c r="E397" s="37"/>
      <c r="F397" s="37"/>
      <c r="G397" s="37"/>
      <c r="H397" s="37"/>
      <c r="I397" s="37"/>
      <c r="J397" s="37"/>
      <c r="K397" s="1"/>
      <c r="L397" s="1"/>
      <c r="M397" s="39">
        <v>372759.94774776505</v>
      </c>
    </row>
    <row r="398" spans="1:13" x14ac:dyDescent="0.3">
      <c r="A398" s="66"/>
      <c r="B398" s="67"/>
      <c r="C398" s="44"/>
      <c r="D398" s="45" t="s">
        <v>1118</v>
      </c>
      <c r="E398" s="68" t="s">
        <v>1124</v>
      </c>
      <c r="F398" s="68"/>
      <c r="G398" s="68"/>
      <c r="H398" s="68"/>
      <c r="I398" s="68"/>
      <c r="J398" s="68"/>
      <c r="K398" s="67"/>
      <c r="L398" s="67"/>
      <c r="M398" s="46">
        <v>1692.1328600833676</v>
      </c>
    </row>
  </sheetData>
  <mergeCells count="19">
    <mergeCell ref="E398:J398"/>
    <mergeCell ref="M1:M2"/>
    <mergeCell ref="E393:J393"/>
    <mergeCell ref="E394:J394"/>
    <mergeCell ref="F395:J395"/>
    <mergeCell ref="E396:J396"/>
    <mergeCell ref="E397:J397"/>
    <mergeCell ref="G1:G2"/>
    <mergeCell ref="H1:H2"/>
    <mergeCell ref="I1:I2"/>
    <mergeCell ref="J1:J2"/>
    <mergeCell ref="K1:K2"/>
    <mergeCell ref="L1:L2"/>
    <mergeCell ref="A1:A2"/>
    <mergeCell ref="B1:B2"/>
    <mergeCell ref="C1:C2"/>
    <mergeCell ref="D1:D2"/>
    <mergeCell ref="E1:E2"/>
    <mergeCell ref="F1:F2"/>
  </mergeCells>
  <dataValidations count="2">
    <dataValidation type="list" allowBlank="1" showInputMessage="1" showErrorMessage="1" sqref="A101:A106 A136 A3 A325:A328 A193:A195 A202 A252:A254 A386:A387 A143:A152 A18:A27 A36:A39 A52:A55 A59:A63 A83:A93 A120:A124 A166:A170 A376:A381 A336:A343 A303:A318 A257:A298 A212:A218" xr:uid="{08494B34-431A-4B3E-BA6B-527F920CF0F3}">
      <formula1>$C$105:$E$105</formula1>
    </dataValidation>
    <dataValidation type="list" allowBlank="1" showInputMessage="1" showErrorMessage="1" sqref="A255:A256 A56:A58 A299:A302 A137:A142 A125:A135 A4:A17 A28:A35 A40:A51 A64:A82 A94:A100 A107:A119 A153:A165 A171:A192 A196:A201 A203:A211 A388:A392 A382:A385 A344:A375 A329:A335 A319:A324 A219:A251" xr:uid="{21542F69-61C2-45CE-84CC-9CEF4FD8D2F2}">
      <formula1>$C$105:$F$105</formula1>
    </dataValidation>
  </dataValidations>
  <printOptions horizontalCentered="1" verticalCentered="1"/>
  <pageMargins left="0.51181102362204722" right="0.51181102362204722" top="0.78740157480314965" bottom="0.78740157480314965" header="0.31496062992125984" footer="0.31496062992125984"/>
  <pageSetup paperSize="9" scale="48"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Planilha1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Nicole Müller Kolberg</dc:creator>
  <cp:lastModifiedBy>Nicole Müller Kolberg</cp:lastModifiedBy>
  <cp:lastPrinted>2025-06-17T20:28:10Z</cp:lastPrinted>
  <dcterms:created xsi:type="dcterms:W3CDTF">2025-06-17T20:11:18Z</dcterms:created>
  <dcterms:modified xsi:type="dcterms:W3CDTF">2025-06-17T20:29:02Z</dcterms:modified>
</cp:coreProperties>
</file>