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Pmsj03936d\documentos\PONTES\IVAÍ\ADITIVO SINALIZAÇÃO E BARREIRAS\"/>
    </mc:Choice>
  </mc:AlternateContent>
  <xr:revisionPtr revIDLastSave="0" documentId="13_ncr:1_{C9BABEFF-D427-423C-9E76-9614A03FE04B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orçamento  c barreira" sheetId="1" r:id="rId1"/>
    <sheet name="cronograma" sheetId="2" r:id="rId2"/>
    <sheet name="bdi" sheetId="3" r:id="rId3"/>
    <sheet name="Encargos Sociai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3" l="1"/>
  <c r="E50" i="2"/>
  <c r="B50" i="2"/>
  <c r="E49" i="2"/>
  <c r="B49" i="2"/>
  <c r="B46" i="2"/>
  <c r="B39" i="2"/>
  <c r="C38" i="2"/>
  <c r="B38" i="2"/>
  <c r="C37" i="2"/>
  <c r="B37" i="2"/>
  <c r="C36" i="2"/>
  <c r="B36" i="2"/>
  <c r="K35" i="2"/>
  <c r="M35" i="2" s="1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M28" i="2"/>
  <c r="C28" i="2"/>
  <c r="B28" i="2"/>
  <c r="A28" i="2"/>
  <c r="C27" i="2"/>
  <c r="C42" i="2" s="1"/>
  <c r="B27" i="2"/>
  <c r="E20" i="2"/>
  <c r="G20" i="2" s="1"/>
  <c r="I20" i="2" s="1"/>
  <c r="K20" i="2" s="1"/>
  <c r="M20" i="2" s="1"/>
  <c r="E39" i="2" s="1"/>
  <c r="G39" i="2" s="1"/>
  <c r="I39" i="2" s="1"/>
  <c r="K39" i="2" s="1"/>
  <c r="M39" i="2" s="1"/>
  <c r="B20" i="2"/>
  <c r="G19" i="2"/>
  <c r="I19" i="2" s="1"/>
  <c r="K19" i="2" s="1"/>
  <c r="M19" i="2" s="1"/>
  <c r="E38" i="2" s="1"/>
  <c r="G38" i="2" s="1"/>
  <c r="I38" i="2" s="1"/>
  <c r="K38" i="2" s="1"/>
  <c r="M38" i="2" s="1"/>
  <c r="E19" i="2"/>
  <c r="C19" i="2"/>
  <c r="B19" i="2"/>
  <c r="E18" i="2"/>
  <c r="G18" i="2" s="1"/>
  <c r="I18" i="2" s="1"/>
  <c r="K18" i="2" s="1"/>
  <c r="M18" i="2" s="1"/>
  <c r="E37" i="2" s="1"/>
  <c r="G37" i="2" s="1"/>
  <c r="I37" i="2" s="1"/>
  <c r="K37" i="2" s="1"/>
  <c r="M37" i="2" s="1"/>
  <c r="C18" i="2"/>
  <c r="B18" i="2"/>
  <c r="E17" i="2"/>
  <c r="G17" i="2" s="1"/>
  <c r="I17" i="2" s="1"/>
  <c r="K17" i="2" s="1"/>
  <c r="M17" i="2" s="1"/>
  <c r="E36" i="2" s="1"/>
  <c r="G36" i="2" s="1"/>
  <c r="I36" i="2" s="1"/>
  <c r="K36" i="2" s="1"/>
  <c r="M36" i="2" s="1"/>
  <c r="C17" i="2"/>
  <c r="B17" i="2"/>
  <c r="M16" i="2"/>
  <c r="E35" i="2" s="1"/>
  <c r="G35" i="2" s="1"/>
  <c r="I35" i="2" s="1"/>
  <c r="E16" i="2"/>
  <c r="G16" i="2" s="1"/>
  <c r="I16" i="2" s="1"/>
  <c r="K16" i="2" s="1"/>
  <c r="C16" i="2"/>
  <c r="B16" i="2"/>
  <c r="E15" i="2"/>
  <c r="G15" i="2" s="1"/>
  <c r="I15" i="2" s="1"/>
  <c r="K15" i="2" s="1"/>
  <c r="M15" i="2" s="1"/>
  <c r="E34" i="2" s="1"/>
  <c r="G34" i="2" s="1"/>
  <c r="I34" i="2" s="1"/>
  <c r="K34" i="2" s="1"/>
  <c r="M34" i="2" s="1"/>
  <c r="C15" i="2"/>
  <c r="B15" i="2"/>
  <c r="E14" i="2"/>
  <c r="G14" i="2" s="1"/>
  <c r="I14" i="2" s="1"/>
  <c r="K14" i="2" s="1"/>
  <c r="M14" i="2" s="1"/>
  <c r="E33" i="2" s="1"/>
  <c r="G33" i="2" s="1"/>
  <c r="I33" i="2" s="1"/>
  <c r="K33" i="2" s="1"/>
  <c r="M33" i="2" s="1"/>
  <c r="C14" i="2"/>
  <c r="B14" i="2"/>
  <c r="E13" i="2"/>
  <c r="G13" i="2" s="1"/>
  <c r="I13" i="2" s="1"/>
  <c r="K13" i="2" s="1"/>
  <c r="M13" i="2" s="1"/>
  <c r="E32" i="2" s="1"/>
  <c r="G32" i="2" s="1"/>
  <c r="I32" i="2" s="1"/>
  <c r="K32" i="2" s="1"/>
  <c r="M32" i="2" s="1"/>
  <c r="C13" i="2"/>
  <c r="B13" i="2"/>
  <c r="E12" i="2"/>
  <c r="G12" i="2" s="1"/>
  <c r="I12" i="2" s="1"/>
  <c r="K12" i="2" s="1"/>
  <c r="M12" i="2" s="1"/>
  <c r="E31" i="2" s="1"/>
  <c r="G31" i="2" s="1"/>
  <c r="I31" i="2" s="1"/>
  <c r="K31" i="2" s="1"/>
  <c r="M31" i="2" s="1"/>
  <c r="C12" i="2"/>
  <c r="B12" i="2"/>
  <c r="E11" i="2"/>
  <c r="G11" i="2" s="1"/>
  <c r="I11" i="2" s="1"/>
  <c r="K11" i="2" s="1"/>
  <c r="M11" i="2" s="1"/>
  <c r="E30" i="2" s="1"/>
  <c r="G30" i="2" s="1"/>
  <c r="I30" i="2" s="1"/>
  <c r="K30" i="2" s="1"/>
  <c r="M30" i="2" s="1"/>
  <c r="C11" i="2"/>
  <c r="B11" i="2"/>
  <c r="G10" i="2"/>
  <c r="I10" i="2" s="1"/>
  <c r="K10" i="2" s="1"/>
  <c r="M10" i="2" s="1"/>
  <c r="E29" i="2" s="1"/>
  <c r="G29" i="2" s="1"/>
  <c r="I29" i="2" s="1"/>
  <c r="K29" i="2" s="1"/>
  <c r="M29" i="2" s="1"/>
  <c r="E10" i="2"/>
  <c r="C10" i="2"/>
  <c r="B10" i="2"/>
  <c r="E9" i="2"/>
  <c r="G9" i="2" s="1"/>
  <c r="I9" i="2" s="1"/>
  <c r="K9" i="2" s="1"/>
  <c r="M9" i="2" s="1"/>
  <c r="E28" i="2" s="1"/>
  <c r="G28" i="2" s="1"/>
  <c r="I28" i="2" s="1"/>
  <c r="K28" i="2" s="1"/>
  <c r="C9" i="2"/>
  <c r="B9" i="2"/>
  <c r="A9" i="2"/>
  <c r="G8" i="2"/>
  <c r="I8" i="2" s="1"/>
  <c r="K8" i="2" s="1"/>
  <c r="M8" i="2" s="1"/>
  <c r="E27" i="2" s="1"/>
  <c r="G27" i="2" s="1"/>
  <c r="I27" i="2" s="1"/>
  <c r="K27" i="2" s="1"/>
  <c r="M27" i="2" s="1"/>
  <c r="E8" i="2"/>
  <c r="C8" i="2"/>
  <c r="B8" i="2"/>
  <c r="B3" i="2"/>
  <c r="M2" i="2"/>
  <c r="B2" i="2"/>
  <c r="E14" i="1"/>
  <c r="E3" i="1"/>
  <c r="G14" i="1" s="1"/>
  <c r="G10" i="1" l="1"/>
  <c r="H10" i="1" s="1"/>
  <c r="G11" i="1"/>
  <c r="H11" i="1" s="1"/>
  <c r="G12" i="1"/>
  <c r="H12" i="1" s="1"/>
  <c r="G13" i="1"/>
  <c r="H13" i="1" s="1"/>
  <c r="H14" i="1"/>
  <c r="C23" i="2"/>
  <c r="H9" i="1" l="1"/>
  <c r="H16" i="1" l="1"/>
  <c r="C39" i="2"/>
  <c r="C20" i="2"/>
  <c r="D22" i="2" l="1"/>
  <c r="L41" i="2"/>
  <c r="J41" i="2"/>
  <c r="J22" i="2"/>
  <c r="H22" i="2"/>
  <c r="D41" i="2"/>
  <c r="H41" i="2"/>
  <c r="F22" i="2"/>
  <c r="F41" i="2"/>
  <c r="L22" i="2"/>
  <c r="L21" i="2" l="1"/>
  <c r="H40" i="2"/>
  <c r="J21" i="2"/>
  <c r="D40" i="2"/>
  <c r="F40" i="2"/>
  <c r="F21" i="2"/>
  <c r="F23" i="2"/>
  <c r="H23" i="2"/>
  <c r="J23" i="2" s="1"/>
  <c r="L23" i="2" s="1"/>
  <c r="D42" i="2" s="1"/>
  <c r="F42" i="2" s="1"/>
  <c r="H42" i="2" s="1"/>
  <c r="J42" i="2" s="1"/>
  <c r="L42" i="2" s="1"/>
  <c r="H21" i="2"/>
  <c r="J40" i="2"/>
  <c r="L40" i="2"/>
  <c r="D23" i="2"/>
  <c r="D21" i="2"/>
  <c r="E21" i="2" s="1"/>
  <c r="E40" i="2" l="1"/>
  <c r="G40" i="2" s="1"/>
  <c r="I40" i="2" s="1"/>
  <c r="K40" i="2" s="1"/>
  <c r="M40" i="2" s="1"/>
  <c r="G21" i="2"/>
  <c r="I21" i="2" s="1"/>
  <c r="K21" i="2" s="1"/>
  <c r="M21" i="2" s="1"/>
</calcChain>
</file>

<file path=xl/sharedStrings.xml><?xml version="1.0" encoding="utf-8"?>
<sst xmlns="http://schemas.openxmlformats.org/spreadsheetml/2006/main" count="124" uniqueCount="91">
  <si>
    <t>PREFEITURA MUNICIPAL DE SALTO DO JACUÍ</t>
  </si>
  <si>
    <t>OBRA</t>
  </si>
  <si>
    <t>Aditivo Ponte Ivaí</t>
  </si>
  <si>
    <t>ÁREA</t>
  </si>
  <si>
    <t>Ref. Sinapi:</t>
  </si>
  <si>
    <t>LOCAL</t>
  </si>
  <si>
    <t>Arroio São Felipe, Rincão do Ivaí, Salto do Jacuí/RS</t>
  </si>
  <si>
    <t>BDI</t>
  </si>
  <si>
    <t>%</t>
  </si>
  <si>
    <t>Ref. SICRO</t>
  </si>
  <si>
    <t xml:space="preserve">PLANILHA </t>
  </si>
  <si>
    <t>QUANTIDADES LICITADAS</t>
  </si>
  <si>
    <t>Código Sinapi</t>
  </si>
  <si>
    <t>Item</t>
  </si>
  <si>
    <t>Discriminação</t>
  </si>
  <si>
    <t>Unid.</t>
  </si>
  <si>
    <t>Qtde.</t>
  </si>
  <si>
    <t>Preço Unitário (R$)</t>
  </si>
  <si>
    <t>Preço Unit+BDI (R$)</t>
  </si>
  <si>
    <t>Preço Total (R$)</t>
  </si>
  <si>
    <t xml:space="preserve">BARREIRAS E SINALIZAÇÃO																	</t>
  </si>
  <si>
    <t>1.1</t>
  </si>
  <si>
    <t>Defensa semimaleável simples - fornecimento e implantação</t>
  </si>
  <si>
    <t>m</t>
  </si>
  <si>
    <t>1.2</t>
  </si>
  <si>
    <t>Placa em aço - 2,00 x 1,00 m - película retrorrefletiva tipo I + X - fornecimento e implantação</t>
  </si>
  <si>
    <t>un</t>
  </si>
  <si>
    <t>1.3</t>
  </si>
  <si>
    <t>Placa de regulamentação em aço D = 0,80 m - película retrorrefletiva tipo I + SI - fornecimento e implantação</t>
  </si>
  <si>
    <t>1.4</t>
  </si>
  <si>
    <t>Placa delineador em fibra - 0,50 x 0,60 m - película retrorrefletiva tipo I + IV - fornecimento e implantação</t>
  </si>
  <si>
    <t>1.5</t>
  </si>
  <si>
    <t>Pintura de faixa com tinta acrílica - espessura de 0,4 mm</t>
  </si>
  <si>
    <t>m²</t>
  </si>
  <si>
    <t>Salto do Jacuí/RS, março de 2026.</t>
  </si>
  <si>
    <t>TOTAL</t>
  </si>
  <si>
    <t>RONALDO O. PEREIRA DE MORAES</t>
  </si>
  <si>
    <t>EDUARDO DONA</t>
  </si>
  <si>
    <t>PREFEITO MUNICIPAL</t>
  </si>
  <si>
    <t>CREA RS 267861</t>
  </si>
  <si>
    <t>CRONOGRAMA</t>
  </si>
  <si>
    <t>item</t>
  </si>
  <si>
    <t>valor</t>
  </si>
  <si>
    <t>1º Mês</t>
  </si>
  <si>
    <t>2º Mês</t>
  </si>
  <si>
    <t>3º Mês</t>
  </si>
  <si>
    <t>4º Mês</t>
  </si>
  <si>
    <t>5º Mês</t>
  </si>
  <si>
    <t>no mês</t>
  </si>
  <si>
    <t>acum.</t>
  </si>
  <si>
    <t>TOTAL (%)</t>
  </si>
  <si>
    <t>Período</t>
  </si>
  <si>
    <t>Acumulado</t>
  </si>
  <si>
    <t>6º Mês</t>
  </si>
  <si>
    <t>7º Mês</t>
  </si>
  <si>
    <t>8º Mês</t>
  </si>
  <si>
    <t>9º Mês</t>
  </si>
  <si>
    <t>10º Mês</t>
  </si>
  <si>
    <t>ITENS</t>
  </si>
  <si>
    <t>SIGLA</t>
  </si>
  <si>
    <t>VALORES</t>
  </si>
  <si>
    <t>TAXA DE RATEIO DA ADMINISTRAÇÃO CENTRAL</t>
  </si>
  <si>
    <t>AC</t>
  </si>
  <si>
    <t>TAXA DE SEGURO E GARANTIADO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</si>
  <si>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</si>
  <si>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</si>
  <si>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</si>
  <si>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</si>
  <si>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</si>
  <si>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</si>
  <si>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</si>
  <si>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TAXAS E TRIBUTOS</t>
  </si>
  <si>
    <t>PIS (geralmente 0,65%)</t>
  </si>
  <si>
    <t>I</t>
  </si>
  <si>
    <t>COFINS (geralmente 3,00%)</t>
  </si>
  <si>
    <t>ISS (legislação municipal)</t>
  </si>
  <si>
    <t>CPRB (INSS)</t>
  </si>
  <si>
    <t>BDI RESULTANTE</t>
  </si>
  <si>
    <t>Código</t>
  </si>
  <si>
    <t>Descrição</t>
  </si>
  <si>
    <t>Total (%)</t>
  </si>
  <si>
    <t>P9801</t>
  </si>
  <si>
    <t>Ajudante</t>
  </si>
  <si>
    <t>h</t>
  </si>
  <si>
    <t>P9830</t>
  </si>
  <si>
    <t>Montador</t>
  </si>
  <si>
    <t>P9824</t>
  </si>
  <si>
    <t xml:space="preserve">Servente </t>
  </si>
  <si>
    <t>P9853</t>
  </si>
  <si>
    <t>Pré-marcador</t>
  </si>
  <si>
    <t>ENCARGOS TRABALHISTAS SICRO OUT/2025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</si>
</sst>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R$&quot;\ * #,##0.00_-;\-&quot;R$&quot;\ * #,##0.00_-;_-&quot;R$&quot;\ * &quot;-&quot;??_-;_-@"/>
    <numFmt numFmtId="165" formatCode="_-* #,##0.00_-;\-* #,##0.00_-;_-* &quot;-&quot;??_-;_-@"/>
    <numFmt numFmtId="166" formatCode="_-[$R$-416]\ * #,##0.00_-;\-[$R$-416]\ * #,##0.00_-;_-[$R$-416]\ * &quot;-&quot;??_-;_-@"/>
    <numFmt numFmtId="170" formatCode="_-* #,##0.00_-;\-* #,##0.00_-;_-* &quot;-&quot;??_-;_-@_-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28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rgb="FFFF0000"/>
      <name val="Calibri"/>
      <family val="2"/>
    </font>
    <font>
      <b/>
      <i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rgb="FFFF0000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8"/>
      <color rgb="FF0070C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4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1" fillId="0" borderId="14"/>
    <xf numFmtId="0" fontId="23" fillId="0" borderId="14"/>
    <xf numFmtId="0" fontId="23" fillId="0" borderId="14"/>
    <xf numFmtId="170" fontId="23" fillId="0" borderId="14" applyFont="0" applyFill="0" applyBorder="0" applyAlignment="0" applyProtection="0"/>
  </cellStyleXfs>
  <cellXfs count="153">
    <xf numFmtId="0" fontId="0" fillId="0" borderId="0" xfId="0"/>
    <xf numFmtId="164" fontId="4" fillId="0" borderId="0" xfId="0" applyNumberFormat="1" applyFont="1"/>
    <xf numFmtId="0" fontId="5" fillId="0" borderId="1" xfId="0" applyFont="1" applyBorder="1" applyAlignment="1">
      <alignment horizontal="left"/>
    </xf>
    <xf numFmtId="0" fontId="6" fillId="0" borderId="2" xfId="0" applyFont="1" applyBorder="1"/>
    <xf numFmtId="0" fontId="4" fillId="0" borderId="2" xfId="0" applyFont="1" applyBorder="1"/>
    <xf numFmtId="0" fontId="4" fillId="0" borderId="1" xfId="0" applyFont="1" applyBorder="1"/>
    <xf numFmtId="0" fontId="4" fillId="0" borderId="2" xfId="0" applyFont="1" applyBorder="1" applyAlignment="1">
      <alignment horizontal="right" vertical="top"/>
    </xf>
    <xf numFmtId="0" fontId="4" fillId="0" borderId="3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17" fontId="4" fillId="0" borderId="4" xfId="0" applyNumberFormat="1" applyFont="1" applyBorder="1" applyAlignment="1">
      <alignment vertical="top"/>
    </xf>
    <xf numFmtId="0" fontId="5" fillId="0" borderId="5" xfId="0" applyFont="1" applyBorder="1" applyAlignment="1">
      <alignment horizontal="left"/>
    </xf>
    <xf numFmtId="0" fontId="6" fillId="0" borderId="6" xfId="0" applyFont="1" applyBorder="1"/>
    <xf numFmtId="0" fontId="4" fillId="0" borderId="6" xfId="0" applyFont="1" applyBorder="1"/>
    <xf numFmtId="0" fontId="4" fillId="0" borderId="5" xfId="0" applyFont="1" applyBorder="1"/>
    <xf numFmtId="10" fontId="4" fillId="0" borderId="6" xfId="0" applyNumberFormat="1" applyFont="1" applyBorder="1" applyAlignment="1">
      <alignment horizontal="left"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17" fontId="4" fillId="0" borderId="7" xfId="0" applyNumberFormat="1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4" fillId="0" borderId="0" xfId="0" applyFont="1"/>
    <xf numFmtId="0" fontId="5" fillId="0" borderId="10" xfId="0" applyFont="1" applyBorder="1" applyAlignment="1">
      <alignment horizontal="center"/>
    </xf>
    <xf numFmtId="0" fontId="4" fillId="0" borderId="0" xfId="0" applyFont="1" applyAlignment="1">
      <alignment vertical="top"/>
    </xf>
    <xf numFmtId="0" fontId="4" fillId="0" borderId="11" xfId="0" applyFont="1" applyBorder="1" applyAlignment="1">
      <alignment vertical="top"/>
    </xf>
    <xf numFmtId="0" fontId="5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9" fillId="2" borderId="13" xfId="0" applyFont="1" applyFill="1" applyBorder="1" applyAlignment="1">
      <alignment horizontal="right"/>
    </xf>
    <xf numFmtId="0" fontId="9" fillId="2" borderId="14" xfId="0" applyFont="1" applyFill="1" applyBorder="1" applyAlignment="1">
      <alignment horizontal="center" vertical="center"/>
    </xf>
    <xf numFmtId="0" fontId="9" fillId="2" borderId="14" xfId="0" applyFont="1" applyFill="1" applyBorder="1"/>
    <xf numFmtId="0" fontId="9" fillId="2" borderId="14" xfId="0" applyFont="1" applyFill="1" applyBorder="1" applyAlignment="1">
      <alignment vertical="top"/>
    </xf>
    <xf numFmtId="4" fontId="9" fillId="2" borderId="14" xfId="0" applyNumberFormat="1" applyFont="1" applyFill="1" applyBorder="1" applyAlignment="1">
      <alignment vertical="top"/>
    </xf>
    <xf numFmtId="4" fontId="9" fillId="2" borderId="15" xfId="0" applyNumberFormat="1" applyFont="1" applyFill="1" applyBorder="1" applyAlignment="1">
      <alignment vertical="top"/>
    </xf>
    <xf numFmtId="0" fontId="4" fillId="0" borderId="12" xfId="0" applyFont="1" applyBorder="1" applyAlignment="1">
      <alignment horizontal="right"/>
    </xf>
    <xf numFmtId="0" fontId="4" fillId="0" borderId="12" xfId="0" applyFont="1" applyBorder="1"/>
    <xf numFmtId="165" fontId="4" fillId="0" borderId="12" xfId="0" applyNumberFormat="1" applyFont="1" applyBorder="1" applyAlignment="1">
      <alignment horizontal="center" vertical="center"/>
    </xf>
    <xf numFmtId="4" fontId="4" fillId="0" borderId="12" xfId="0" applyNumberFormat="1" applyFont="1" applyBorder="1" applyAlignment="1">
      <alignment vertical="top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wrapText="1"/>
    </xf>
    <xf numFmtId="0" fontId="4" fillId="0" borderId="12" xfId="0" applyFont="1" applyBorder="1" applyAlignment="1">
      <alignment horizontal="center"/>
    </xf>
    <xf numFmtId="4" fontId="4" fillId="0" borderId="0" xfId="0" applyNumberFormat="1" applyFont="1"/>
    <xf numFmtId="0" fontId="4" fillId="0" borderId="12" xfId="0" applyFont="1" applyBorder="1" applyAlignment="1">
      <alignment vertical="top"/>
    </xf>
    <xf numFmtId="0" fontId="5" fillId="0" borderId="5" xfId="0" applyFont="1" applyBorder="1" applyAlignment="1">
      <alignment horizont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vertical="top"/>
    </xf>
    <xf numFmtId="4" fontId="4" fillId="0" borderId="6" xfId="0" applyNumberFormat="1" applyFont="1" applyBorder="1" applyAlignment="1">
      <alignment vertical="top"/>
    </xf>
    <xf numFmtId="4" fontId="4" fillId="0" borderId="7" xfId="0" applyNumberFormat="1" applyFont="1" applyBorder="1" applyAlignment="1">
      <alignment vertical="top"/>
    </xf>
    <xf numFmtId="0" fontId="1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1" fillId="0" borderId="9" xfId="0" applyFont="1" applyBorder="1" applyAlignment="1">
      <alignment vertical="top"/>
    </xf>
    <xf numFmtId="4" fontId="11" fillId="0" borderId="4" xfId="0" applyNumberFormat="1" applyFont="1" applyBorder="1" applyAlignment="1">
      <alignment vertical="top"/>
    </xf>
    <xf numFmtId="0" fontId="5" fillId="0" borderId="0" xfId="0" applyFont="1" applyAlignment="1">
      <alignment horizontal="center"/>
    </xf>
    <xf numFmtId="0" fontId="5" fillId="0" borderId="19" xfId="0" applyFont="1" applyBorder="1" applyAlignment="1">
      <alignment horizontal="left"/>
    </xf>
    <xf numFmtId="0" fontId="4" fillId="0" borderId="20" xfId="0" applyFont="1" applyBorder="1" applyAlignment="1">
      <alignment horizontal="right"/>
    </xf>
    <xf numFmtId="0" fontId="4" fillId="0" borderId="20" xfId="0" applyFont="1" applyBorder="1"/>
    <xf numFmtId="17" fontId="4" fillId="0" borderId="20" xfId="0" applyNumberFormat="1" applyFont="1" applyBorder="1"/>
    <xf numFmtId="0" fontId="4" fillId="0" borderId="21" xfId="0" applyFont="1" applyBorder="1" applyAlignment="1">
      <alignment horizontal="right"/>
    </xf>
    <xf numFmtId="0" fontId="5" fillId="0" borderId="22" xfId="0" applyFont="1" applyBorder="1" applyAlignment="1">
      <alignment horizontal="left"/>
    </xf>
    <xf numFmtId="0" fontId="12" fillId="0" borderId="23" xfId="0" applyFont="1" applyBorder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166" fontId="15" fillId="3" borderId="31" xfId="0" applyNumberFormat="1" applyFont="1" applyFill="1" applyBorder="1"/>
    <xf numFmtId="166" fontId="15" fillId="0" borderId="32" xfId="0" applyNumberFormat="1" applyFont="1" applyBorder="1"/>
    <xf numFmtId="0" fontId="14" fillId="0" borderId="31" xfId="0" applyFont="1" applyBorder="1"/>
    <xf numFmtId="0" fontId="14" fillId="0" borderId="32" xfId="0" applyFont="1" applyBorder="1"/>
    <xf numFmtId="4" fontId="14" fillId="0" borderId="33" xfId="0" applyNumberFormat="1" applyFont="1" applyBorder="1"/>
    <xf numFmtId="9" fontId="16" fillId="3" borderId="31" xfId="0" applyNumberFormat="1" applyFont="1" applyFill="1" applyBorder="1"/>
    <xf numFmtId="9" fontId="16" fillId="0" borderId="32" xfId="0" applyNumberFormat="1" applyFont="1" applyBorder="1"/>
    <xf numFmtId="0" fontId="17" fillId="4" borderId="34" xfId="0" applyFont="1" applyFill="1" applyBorder="1"/>
    <xf numFmtId="0" fontId="18" fillId="0" borderId="35" xfId="0" applyFont="1" applyBorder="1" applyAlignment="1">
      <alignment horizontal="center"/>
    </xf>
    <xf numFmtId="9" fontId="19" fillId="3" borderId="36" xfId="0" applyNumberFormat="1" applyFont="1" applyFill="1" applyBorder="1"/>
    <xf numFmtId="9" fontId="19" fillId="0" borderId="37" xfId="0" applyNumberFormat="1" applyFont="1" applyBorder="1"/>
    <xf numFmtId="0" fontId="14" fillId="0" borderId="16" xfId="0" applyFont="1" applyBorder="1"/>
    <xf numFmtId="0" fontId="17" fillId="0" borderId="17" xfId="0" applyFont="1" applyBorder="1" applyAlignment="1">
      <alignment horizontal="center"/>
    </xf>
    <xf numFmtId="0" fontId="17" fillId="0" borderId="38" xfId="0" applyFont="1" applyBorder="1" applyAlignment="1">
      <alignment horizontal="center"/>
    </xf>
    <xf numFmtId="166" fontId="4" fillId="0" borderId="0" xfId="0" applyNumberFormat="1" applyFont="1" applyAlignment="1">
      <alignment horizontal="center" vertical="center"/>
    </xf>
    <xf numFmtId="0" fontId="14" fillId="0" borderId="19" xfId="0" applyFont="1" applyBorder="1"/>
    <xf numFmtId="0" fontId="17" fillId="0" borderId="21" xfId="0" applyFont="1" applyBorder="1" applyAlignment="1">
      <alignment horizontal="center"/>
    </xf>
    <xf numFmtId="4" fontId="17" fillId="0" borderId="39" xfId="0" applyNumberFormat="1" applyFont="1" applyBorder="1" applyAlignment="1">
      <alignment horizontal="center"/>
    </xf>
    <xf numFmtId="4" fontId="17" fillId="0" borderId="17" xfId="0" applyNumberFormat="1" applyFont="1" applyBorder="1" applyAlignment="1">
      <alignment horizontal="center"/>
    </xf>
    <xf numFmtId="166" fontId="20" fillId="0" borderId="17" xfId="0" applyNumberFormat="1" applyFont="1" applyBorder="1" applyAlignment="1">
      <alignment horizontal="center"/>
    </xf>
    <xf numFmtId="0" fontId="4" fillId="0" borderId="17" xfId="0" applyFont="1" applyBorder="1"/>
    <xf numFmtId="0" fontId="4" fillId="0" borderId="18" xfId="0" applyFont="1" applyBorder="1"/>
    <xf numFmtId="0" fontId="18" fillId="0" borderId="39" xfId="0" applyFont="1" applyBorder="1" applyAlignment="1">
      <alignment horizontal="center"/>
    </xf>
    <xf numFmtId="4" fontId="17" fillId="0" borderId="38" xfId="0" applyNumberFormat="1" applyFont="1" applyBorder="1" applyAlignment="1">
      <alignment horizontal="center"/>
    </xf>
    <xf numFmtId="0" fontId="14" fillId="0" borderId="0" xfId="0" applyFont="1"/>
    <xf numFmtId="0" fontId="17" fillId="0" borderId="0" xfId="0" applyFont="1" applyAlignment="1">
      <alignment horizontal="center"/>
    </xf>
    <xf numFmtId="4" fontId="17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0" fontId="4" fillId="0" borderId="16" xfId="0" applyFont="1" applyBorder="1"/>
    <xf numFmtId="0" fontId="4" fillId="0" borderId="38" xfId="0" applyFont="1" applyBorder="1"/>
    <xf numFmtId="10" fontId="4" fillId="0" borderId="0" xfId="0" applyNumberFormat="1" applyFont="1"/>
    <xf numFmtId="0" fontId="4" fillId="0" borderId="28" xfId="0" applyFont="1" applyBorder="1" applyAlignment="1">
      <alignment horizontal="center"/>
    </xf>
    <xf numFmtId="10" fontId="4" fillId="0" borderId="30" xfId="0" applyNumberFormat="1" applyFont="1" applyBorder="1" applyAlignment="1">
      <alignment horizontal="right"/>
    </xf>
    <xf numFmtId="2" fontId="4" fillId="0" borderId="0" xfId="0" applyNumberFormat="1" applyFont="1"/>
    <xf numFmtId="0" fontId="4" fillId="0" borderId="43" xfId="0" applyFont="1" applyBorder="1" applyAlignment="1">
      <alignment horizontal="center"/>
    </xf>
    <xf numFmtId="10" fontId="4" fillId="0" borderId="33" xfId="0" applyNumberFormat="1" applyFont="1" applyBorder="1" applyAlignment="1">
      <alignment horizontal="right"/>
    </xf>
    <xf numFmtId="0" fontId="4" fillId="0" borderId="9" xfId="0" applyFont="1" applyBorder="1"/>
    <xf numFmtId="10" fontId="4" fillId="0" borderId="45" xfId="0" applyNumberFormat="1" applyFont="1" applyBorder="1" applyAlignment="1">
      <alignment horizontal="right"/>
    </xf>
    <xf numFmtId="10" fontId="4" fillId="0" borderId="38" xfId="0" applyNumberFormat="1" applyFont="1" applyBorder="1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7" fillId="0" borderId="9" xfId="0" applyFont="1" applyBorder="1" applyAlignment="1">
      <alignment horizontal="center"/>
    </xf>
    <xf numFmtId="0" fontId="3" fillId="0" borderId="8" xfId="0" applyFont="1" applyBorder="1"/>
    <xf numFmtId="0" fontId="3" fillId="0" borderId="4" xfId="0" applyFont="1" applyBorder="1"/>
    <xf numFmtId="0" fontId="4" fillId="0" borderId="10" xfId="0" applyFont="1" applyBorder="1" applyAlignment="1">
      <alignment horizontal="center" vertical="top"/>
    </xf>
    <xf numFmtId="0" fontId="0" fillId="0" borderId="0" xfId="0"/>
    <xf numFmtId="0" fontId="3" fillId="0" borderId="11" xfId="0" applyFont="1" applyBorder="1"/>
    <xf numFmtId="0" fontId="5" fillId="0" borderId="9" xfId="0" applyFont="1" applyBorder="1" applyAlignment="1">
      <alignment horizontal="center"/>
    </xf>
    <xf numFmtId="0" fontId="4" fillId="0" borderId="0" xfId="0" applyFont="1" applyAlignment="1">
      <alignment horizontal="left"/>
    </xf>
    <xf numFmtId="166" fontId="20" fillId="0" borderId="40" xfId="0" applyNumberFormat="1" applyFont="1" applyBorder="1" applyAlignment="1">
      <alignment horizontal="center"/>
    </xf>
    <xf numFmtId="0" fontId="3" fillId="0" borderId="41" xfId="0" applyFont="1" applyBorder="1"/>
    <xf numFmtId="0" fontId="4" fillId="0" borderId="0" xfId="0" applyFont="1" applyAlignment="1">
      <alignment horizontal="center"/>
    </xf>
    <xf numFmtId="0" fontId="13" fillId="0" borderId="25" xfId="0" applyFont="1" applyBorder="1" applyAlignment="1">
      <alignment horizontal="center" vertical="center"/>
    </xf>
    <xf numFmtId="0" fontId="3" fillId="0" borderId="30" xfId="0" applyFont="1" applyBorder="1"/>
    <xf numFmtId="166" fontId="14" fillId="0" borderId="26" xfId="0" applyNumberFormat="1" applyFont="1" applyBorder="1" applyAlignment="1">
      <alignment horizontal="center"/>
    </xf>
    <xf numFmtId="0" fontId="3" fillId="0" borderId="27" xfId="0" applyFont="1" applyBorder="1"/>
    <xf numFmtId="166" fontId="20" fillId="0" borderId="16" xfId="0" applyNumberFormat="1" applyFont="1" applyBorder="1" applyAlignment="1">
      <alignment horizontal="center"/>
    </xf>
    <xf numFmtId="0" fontId="3" fillId="0" borderId="18" xfId="0" applyFont="1" applyBorder="1"/>
    <xf numFmtId="0" fontId="13" fillId="0" borderId="19" xfId="0" applyFont="1" applyBorder="1" applyAlignment="1">
      <alignment horizontal="center" vertical="center"/>
    </xf>
    <xf numFmtId="0" fontId="3" fillId="0" borderId="21" xfId="0" applyFont="1" applyBorder="1"/>
    <xf numFmtId="0" fontId="3" fillId="0" borderId="28" xfId="0" applyFont="1" applyBorder="1"/>
    <xf numFmtId="0" fontId="3" fillId="0" borderId="29" xfId="0" applyFont="1" applyBorder="1"/>
    <xf numFmtId="166" fontId="20" fillId="0" borderId="17" xfId="0" applyNumberFormat="1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3" fillId="0" borderId="24" xfId="0" applyFont="1" applyBorder="1"/>
    <xf numFmtId="0" fontId="2" fillId="0" borderId="16" xfId="0" applyFont="1" applyBorder="1" applyAlignment="1">
      <alignment horizontal="center"/>
    </xf>
    <xf numFmtId="0" fontId="3" fillId="0" borderId="17" xfId="0" applyFont="1" applyBorder="1"/>
    <xf numFmtId="0" fontId="6" fillId="0" borderId="20" xfId="0" applyFont="1" applyBorder="1" applyAlignment="1">
      <alignment horizontal="center"/>
    </xf>
    <xf numFmtId="0" fontId="3" fillId="0" borderId="20" xfId="0" applyFont="1" applyBorder="1"/>
    <xf numFmtId="0" fontId="6" fillId="0" borderId="23" xfId="0" applyFont="1" applyBorder="1" applyAlignment="1">
      <alignment horizontal="center"/>
    </xf>
    <xf numFmtId="0" fontId="3" fillId="0" borderId="23" xfId="0" applyFont="1" applyBorder="1"/>
    <xf numFmtId="0" fontId="7" fillId="0" borderId="22" xfId="0" applyFont="1" applyBorder="1" applyAlignment="1">
      <alignment horizontal="center"/>
    </xf>
    <xf numFmtId="0" fontId="4" fillId="0" borderId="45" xfId="0" applyFont="1" applyBorder="1" applyAlignment="1">
      <alignment horizontal="center" vertical="center"/>
    </xf>
    <xf numFmtId="0" fontId="3" fillId="0" borderId="39" xfId="0" applyFont="1" applyBorder="1"/>
    <xf numFmtId="0" fontId="3" fillId="0" borderId="35" xfId="0" applyFont="1" applyBorder="1"/>
    <xf numFmtId="0" fontId="4" fillId="0" borderId="16" xfId="0" applyFont="1" applyBorder="1" applyAlignment="1">
      <alignment horizontal="center"/>
    </xf>
    <xf numFmtId="0" fontId="3" fillId="0" borderId="42" xfId="0" applyFont="1" applyBorder="1"/>
    <xf numFmtId="0" fontId="4" fillId="0" borderId="20" xfId="0" applyFont="1" applyBorder="1" applyAlignment="1">
      <alignment horizontal="center"/>
    </xf>
    <xf numFmtId="0" fontId="4" fillId="0" borderId="28" xfId="0" applyFont="1" applyBorder="1" applyAlignment="1">
      <alignment horizontal="left"/>
    </xf>
    <xf numFmtId="0" fontId="3" fillId="0" borderId="7" xfId="0" applyFont="1" applyBorder="1"/>
    <xf numFmtId="0" fontId="4" fillId="0" borderId="43" xfId="0" applyFont="1" applyBorder="1" applyAlignment="1">
      <alignment horizontal="left"/>
    </xf>
    <xf numFmtId="0" fontId="4" fillId="0" borderId="44" xfId="0" applyFont="1" applyBorder="1" applyAlignment="1">
      <alignment horizontal="center" vertical="center"/>
    </xf>
    <xf numFmtId="0" fontId="3" fillId="0" borderId="46" xfId="0" applyFont="1" applyBorder="1"/>
    <xf numFmtId="0" fontId="1" fillId="0" borderId="47" xfId="1" applyFont="1" applyBorder="1"/>
    <xf numFmtId="0" fontId="21" fillId="0" borderId="47" xfId="1" applyBorder="1"/>
    <xf numFmtId="0" fontId="22" fillId="0" borderId="47" xfId="1" applyFont="1" applyBorder="1"/>
    <xf numFmtId="0" fontId="24" fillId="0" borderId="47" xfId="1" applyFont="1" applyBorder="1" applyAlignment="1">
      <alignment horizontal="center" vertical="center" wrapText="1"/>
    </xf>
  </cellXfs>
  <cellStyles count="5">
    <cellStyle name="Normal" xfId="0" builtinId="0"/>
    <cellStyle name="Normal 2" xfId="3" xr:uid="{2FA07485-78EA-447C-931A-1DD186FB9C04}"/>
    <cellStyle name="Normal 3" xfId="2" xr:uid="{AC871C63-4C76-4CE7-9DBA-C6D9CEF317BF}"/>
    <cellStyle name="Normal 4" xfId="1" xr:uid="{BD142FD2-CCED-41B1-B932-437148B68750}"/>
    <cellStyle name="Vírgula 2" xfId="4" xr:uid="{4A4FEF95-507C-4379-AF7A-B0A6C9535B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714375</xdr:colOff>
      <xdr:row>14</xdr:row>
      <xdr:rowOff>85725</xdr:rowOff>
    </xdr:from>
    <xdr:ext cx="3076575" cy="4476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97"/>
  <sheetViews>
    <sheetView workbookViewId="0">
      <selection activeCell="C27" sqref="C27"/>
    </sheetView>
  </sheetViews>
  <sheetFormatPr defaultColWidth="14.42578125" defaultRowHeight="15" customHeight="1" x14ac:dyDescent="0.25"/>
  <cols>
    <col min="1" max="1" width="14.28515625" customWidth="1"/>
    <col min="2" max="2" width="6.42578125" customWidth="1"/>
    <col min="3" max="3" width="68.140625" customWidth="1"/>
    <col min="4" max="4" width="8.85546875" customWidth="1"/>
    <col min="5" max="5" width="9.7109375" customWidth="1"/>
    <col min="6" max="6" width="10" customWidth="1"/>
    <col min="7" max="7" width="17.42578125" customWidth="1"/>
    <col min="8" max="8" width="12.85546875" customWidth="1"/>
    <col min="9" max="9" width="11.5703125" customWidth="1"/>
    <col min="10" max="10" width="5.28515625" customWidth="1"/>
    <col min="11" max="11" width="10.28515625" customWidth="1"/>
    <col min="12" max="14" width="13.7109375" customWidth="1"/>
  </cols>
  <sheetData>
    <row r="1" spans="1:14" ht="36" x14ac:dyDescent="0.55000000000000004">
      <c r="A1" s="104" t="s">
        <v>0</v>
      </c>
      <c r="B1" s="105"/>
      <c r="C1" s="105"/>
      <c r="D1" s="105"/>
      <c r="E1" s="105"/>
      <c r="F1" s="105"/>
      <c r="G1" s="105"/>
      <c r="H1" s="106"/>
      <c r="L1" s="1"/>
      <c r="M1" s="1"/>
      <c r="N1" s="1"/>
    </row>
    <row r="2" spans="1:14" x14ac:dyDescent="0.25">
      <c r="A2" s="2" t="s">
        <v>1</v>
      </c>
      <c r="B2" s="3" t="s">
        <v>2</v>
      </c>
      <c r="C2" s="4"/>
      <c r="D2" s="5" t="s">
        <v>3</v>
      </c>
      <c r="E2" s="6">
        <v>112.23</v>
      </c>
      <c r="F2" s="7"/>
      <c r="G2" s="8" t="s">
        <v>4</v>
      </c>
      <c r="H2" s="9">
        <v>45992</v>
      </c>
      <c r="L2" s="1"/>
      <c r="M2" s="1"/>
      <c r="N2" s="1"/>
    </row>
    <row r="3" spans="1:14" x14ac:dyDescent="0.25">
      <c r="A3" s="10" t="s">
        <v>5</v>
      </c>
      <c r="B3" s="11" t="s">
        <v>6</v>
      </c>
      <c r="C3" s="12"/>
      <c r="D3" s="13" t="s">
        <v>7</v>
      </c>
      <c r="E3" s="14">
        <f>bdi!F14</f>
        <v>0.23376846232731241</v>
      </c>
      <c r="F3" s="15" t="s">
        <v>8</v>
      </c>
      <c r="G3" s="16" t="s">
        <v>9</v>
      </c>
      <c r="H3" s="17">
        <v>45931</v>
      </c>
      <c r="L3" s="1"/>
      <c r="M3" s="1"/>
      <c r="N3" s="1"/>
    </row>
    <row r="4" spans="1:14" ht="18.75" x14ac:dyDescent="0.3">
      <c r="A4" s="107" t="s">
        <v>10</v>
      </c>
      <c r="B4" s="108"/>
      <c r="C4" s="108"/>
      <c r="D4" s="108"/>
      <c r="E4" s="108"/>
      <c r="F4" s="108"/>
      <c r="G4" s="108"/>
      <c r="H4" s="109"/>
      <c r="L4" s="1"/>
      <c r="M4" s="1"/>
      <c r="N4" s="1"/>
    </row>
    <row r="5" spans="1:14" ht="13.5" customHeight="1" x14ac:dyDescent="0.25">
      <c r="A5" s="18"/>
      <c r="B5" s="19"/>
      <c r="C5" s="19"/>
      <c r="D5" s="19"/>
      <c r="E5" s="110" t="s">
        <v>11</v>
      </c>
      <c r="F5" s="111"/>
      <c r="G5" s="111"/>
      <c r="H5" s="112"/>
      <c r="L5" s="1"/>
      <c r="M5" s="1"/>
      <c r="N5" s="1"/>
    </row>
    <row r="6" spans="1:14" hidden="1" x14ac:dyDescent="0.25">
      <c r="A6" s="20"/>
      <c r="B6" s="19"/>
      <c r="C6" s="19"/>
      <c r="D6" s="19"/>
      <c r="E6" s="21"/>
      <c r="F6" s="21"/>
      <c r="G6" s="21"/>
      <c r="H6" s="22"/>
      <c r="L6" s="1"/>
      <c r="M6" s="1"/>
      <c r="N6" s="1"/>
    </row>
    <row r="7" spans="1:14" ht="27" customHeight="1" x14ac:dyDescent="0.25">
      <c r="A7" s="23" t="s">
        <v>12</v>
      </c>
      <c r="B7" s="24" t="s">
        <v>13</v>
      </c>
      <c r="C7" s="24" t="s">
        <v>14</v>
      </c>
      <c r="D7" s="24" t="s">
        <v>15</v>
      </c>
      <c r="E7" s="25" t="s">
        <v>16</v>
      </c>
      <c r="F7" s="26" t="s">
        <v>17</v>
      </c>
      <c r="G7" s="26" t="s">
        <v>18</v>
      </c>
      <c r="H7" s="26" t="s">
        <v>19</v>
      </c>
      <c r="I7" s="27"/>
      <c r="J7" s="27"/>
      <c r="K7" s="27"/>
      <c r="L7" s="28"/>
      <c r="M7" s="1"/>
      <c r="N7" s="1"/>
    </row>
    <row r="8" spans="1:14" ht="14.25" customHeight="1" x14ac:dyDescent="0.25">
      <c r="A8" s="113"/>
      <c r="B8" s="108"/>
      <c r="C8" s="108"/>
      <c r="D8" s="108"/>
      <c r="E8" s="108"/>
      <c r="F8" s="108"/>
      <c r="G8" s="108"/>
      <c r="H8" s="109"/>
      <c r="I8" s="29"/>
      <c r="J8" s="29"/>
      <c r="K8" s="27"/>
      <c r="L8" s="30"/>
      <c r="M8" s="1"/>
      <c r="N8" s="1"/>
    </row>
    <row r="9" spans="1:14" x14ac:dyDescent="0.25">
      <c r="A9" s="31"/>
      <c r="B9" s="32">
        <v>1</v>
      </c>
      <c r="C9" s="33" t="s">
        <v>20</v>
      </c>
      <c r="D9" s="33"/>
      <c r="E9" s="34"/>
      <c r="F9" s="35"/>
      <c r="G9" s="35"/>
      <c r="H9" s="36">
        <f>SUM(H10:H14)</f>
        <v>18695.150000000001</v>
      </c>
      <c r="L9" s="1"/>
      <c r="M9" s="1"/>
      <c r="N9" s="1"/>
    </row>
    <row r="10" spans="1:14" x14ac:dyDescent="0.25">
      <c r="A10" s="37">
        <v>3713604</v>
      </c>
      <c r="B10" s="24" t="s">
        <v>21</v>
      </c>
      <c r="C10" s="38" t="s">
        <v>22</v>
      </c>
      <c r="D10" s="39" t="s">
        <v>23</v>
      </c>
      <c r="E10" s="39">
        <v>32</v>
      </c>
      <c r="F10" s="40">
        <v>335.4</v>
      </c>
      <c r="G10" s="40">
        <f t="shared" ref="G10:G14" si="0">ROUND((F10*$E$3)+F10,2)</f>
        <v>413.81</v>
      </c>
      <c r="H10" s="40">
        <f t="shared" ref="H10:H14" si="1">ROUND(E10*G10,2)</f>
        <v>13241.92</v>
      </c>
      <c r="L10" s="1"/>
      <c r="M10" s="1"/>
      <c r="N10" s="1"/>
    </row>
    <row r="11" spans="1:14" ht="30" x14ac:dyDescent="0.25">
      <c r="A11" s="41">
        <v>5213365</v>
      </c>
      <c r="B11" s="24" t="s">
        <v>24</v>
      </c>
      <c r="C11" s="42" t="s">
        <v>25</v>
      </c>
      <c r="D11" s="43" t="s">
        <v>26</v>
      </c>
      <c r="E11" s="39">
        <v>2</v>
      </c>
      <c r="F11" s="44">
        <v>1111.43</v>
      </c>
      <c r="G11" s="40">
        <f t="shared" si="0"/>
        <v>1371.25</v>
      </c>
      <c r="H11" s="40">
        <f t="shared" si="1"/>
        <v>2742.5</v>
      </c>
      <c r="L11" s="1"/>
      <c r="M11" s="1"/>
      <c r="N11" s="1"/>
    </row>
    <row r="12" spans="1:14" ht="30" x14ac:dyDescent="0.25">
      <c r="A12" s="41">
        <v>5213441</v>
      </c>
      <c r="B12" s="24" t="s">
        <v>27</v>
      </c>
      <c r="C12" s="42" t="s">
        <v>28</v>
      </c>
      <c r="D12" s="43" t="s">
        <v>26</v>
      </c>
      <c r="E12" s="39">
        <v>2</v>
      </c>
      <c r="F12" s="40">
        <v>491.71</v>
      </c>
      <c r="G12" s="40">
        <f t="shared" si="0"/>
        <v>606.66</v>
      </c>
      <c r="H12" s="40">
        <f t="shared" si="1"/>
        <v>1213.32</v>
      </c>
      <c r="L12" s="1"/>
      <c r="M12" s="1"/>
      <c r="N12" s="1"/>
    </row>
    <row r="13" spans="1:14" ht="30" x14ac:dyDescent="0.25">
      <c r="A13" s="41">
        <v>5213478</v>
      </c>
      <c r="B13" s="24" t="s">
        <v>29</v>
      </c>
      <c r="C13" s="42" t="s">
        <v>30</v>
      </c>
      <c r="D13" s="43" t="s">
        <v>26</v>
      </c>
      <c r="E13" s="39">
        <v>6</v>
      </c>
      <c r="F13" s="40">
        <v>170.98</v>
      </c>
      <c r="G13" s="40">
        <f t="shared" si="0"/>
        <v>210.95</v>
      </c>
      <c r="H13" s="40">
        <f t="shared" si="1"/>
        <v>1265.7</v>
      </c>
      <c r="L13" s="1"/>
      <c r="M13" s="1"/>
      <c r="N13" s="1"/>
    </row>
    <row r="14" spans="1:14" ht="15.75" customHeight="1" x14ac:dyDescent="0.25">
      <c r="A14" s="37">
        <v>5213400</v>
      </c>
      <c r="B14" s="24" t="s">
        <v>31</v>
      </c>
      <c r="C14" s="38" t="s">
        <v>32</v>
      </c>
      <c r="D14" s="25" t="s">
        <v>33</v>
      </c>
      <c r="E14" s="45">
        <f>(0.2*17.4)+(0.315*17.4)+(0.075*4)</f>
        <v>9.261000000000001</v>
      </c>
      <c r="F14" s="38">
        <v>20.28</v>
      </c>
      <c r="G14" s="40">
        <f t="shared" si="0"/>
        <v>25.02</v>
      </c>
      <c r="H14" s="40">
        <f t="shared" si="1"/>
        <v>231.71</v>
      </c>
      <c r="L14" s="1"/>
      <c r="M14" s="1"/>
      <c r="N14" s="1"/>
    </row>
    <row r="15" spans="1:14" ht="15.75" customHeight="1" x14ac:dyDescent="0.25">
      <c r="A15" s="46"/>
      <c r="B15" s="12"/>
      <c r="C15" s="47"/>
      <c r="D15" s="12"/>
      <c r="E15" s="48"/>
      <c r="F15" s="49"/>
      <c r="G15" s="49"/>
      <c r="H15" s="50"/>
      <c r="L15" s="1"/>
      <c r="M15" s="1"/>
      <c r="N15" s="1"/>
    </row>
    <row r="16" spans="1:14" ht="15.75" customHeight="1" x14ac:dyDescent="0.25">
      <c r="A16" s="51" t="s">
        <v>34</v>
      </c>
      <c r="B16" s="52"/>
      <c r="C16" s="52"/>
      <c r="E16" s="21"/>
      <c r="F16" s="21"/>
      <c r="G16" s="53" t="s">
        <v>35</v>
      </c>
      <c r="H16" s="54">
        <f>H9</f>
        <v>18695.150000000001</v>
      </c>
      <c r="L16" s="1"/>
      <c r="M16" s="1"/>
      <c r="N16" s="1"/>
    </row>
    <row r="17" spans="1:14" ht="15.75" customHeight="1" x14ac:dyDescent="0.25">
      <c r="A17" s="55"/>
      <c r="E17" s="21"/>
      <c r="F17" s="21"/>
      <c r="G17" s="21"/>
      <c r="H17" s="21"/>
      <c r="L17" s="1"/>
      <c r="M17" s="1"/>
      <c r="N17" s="1"/>
    </row>
    <row r="18" spans="1:14" ht="15.75" customHeight="1" x14ac:dyDescent="0.25">
      <c r="A18" s="55"/>
      <c r="E18" s="21"/>
      <c r="F18" s="21"/>
      <c r="G18" s="21"/>
      <c r="H18" s="21"/>
      <c r="L18" s="1"/>
      <c r="M18" s="1"/>
      <c r="N18" s="1"/>
    </row>
    <row r="19" spans="1:14" ht="15.75" customHeight="1" x14ac:dyDescent="0.25">
      <c r="A19" s="55"/>
      <c r="C19" s="19" t="s">
        <v>36</v>
      </c>
      <c r="D19" s="19" t="s">
        <v>37</v>
      </c>
      <c r="E19" s="21"/>
      <c r="F19" s="21"/>
      <c r="G19" s="21"/>
      <c r="H19" s="21"/>
      <c r="L19" s="1"/>
      <c r="M19" s="1"/>
      <c r="N19" s="1"/>
    </row>
    <row r="20" spans="1:14" ht="15.75" customHeight="1" x14ac:dyDescent="0.25">
      <c r="A20" s="55"/>
      <c r="C20" s="19" t="s">
        <v>38</v>
      </c>
      <c r="D20" s="114" t="s">
        <v>39</v>
      </c>
      <c r="E20" s="111"/>
      <c r="F20" s="111"/>
      <c r="G20" s="21"/>
      <c r="H20" s="21"/>
      <c r="L20" s="1"/>
      <c r="M20" s="1"/>
      <c r="N20" s="1"/>
    </row>
    <row r="21" spans="1:14" ht="15.75" customHeight="1" x14ac:dyDescent="0.25">
      <c r="A21" s="55"/>
      <c r="E21" s="21"/>
      <c r="F21" s="21"/>
      <c r="G21" s="21"/>
      <c r="H21" s="21"/>
      <c r="L21" s="1"/>
      <c r="M21" s="1"/>
      <c r="N21" s="1"/>
    </row>
    <row r="22" spans="1:14" ht="15.75" customHeight="1" x14ac:dyDescent="0.25">
      <c r="A22" s="55"/>
      <c r="E22" s="21"/>
      <c r="F22" s="21"/>
      <c r="G22" s="21"/>
      <c r="H22" s="21"/>
      <c r="L22" s="1"/>
      <c r="M22" s="1"/>
      <c r="N22" s="1"/>
    </row>
    <row r="23" spans="1:14" ht="15.75" customHeight="1" x14ac:dyDescent="0.25">
      <c r="A23" s="55"/>
      <c r="E23" s="21"/>
      <c r="F23" s="21"/>
      <c r="G23" s="21"/>
      <c r="H23" s="21"/>
      <c r="L23" s="1"/>
      <c r="M23" s="1"/>
      <c r="N23" s="1"/>
    </row>
    <row r="24" spans="1:14" ht="15.75" customHeight="1" x14ac:dyDescent="0.25">
      <c r="A24" s="55"/>
      <c r="E24" s="21"/>
      <c r="F24" s="21"/>
      <c r="G24" s="21"/>
      <c r="H24" s="21"/>
      <c r="L24" s="1"/>
      <c r="M24" s="1"/>
      <c r="N24" s="1"/>
    </row>
    <row r="25" spans="1:14" ht="15.75" customHeight="1" x14ac:dyDescent="0.25">
      <c r="A25" s="55"/>
      <c r="E25" s="21"/>
      <c r="F25" s="21"/>
      <c r="G25" s="21"/>
      <c r="H25" s="21"/>
      <c r="L25" s="1"/>
      <c r="M25" s="1"/>
      <c r="N25" s="1"/>
    </row>
    <row r="26" spans="1:14" ht="15.75" customHeight="1" x14ac:dyDescent="0.25">
      <c r="A26" s="55"/>
      <c r="E26" s="21"/>
      <c r="F26" s="21"/>
      <c r="G26" s="21"/>
      <c r="H26" s="21"/>
      <c r="L26" s="1"/>
      <c r="M26" s="1"/>
      <c r="N26" s="1"/>
    </row>
    <row r="27" spans="1:14" ht="15.75" customHeight="1" x14ac:dyDescent="0.25">
      <c r="A27" s="55"/>
      <c r="E27" s="21"/>
      <c r="F27" s="21"/>
      <c r="G27" s="21"/>
      <c r="H27" s="21"/>
      <c r="L27" s="1"/>
      <c r="M27" s="1"/>
      <c r="N27" s="1"/>
    </row>
    <row r="28" spans="1:14" ht="15.75" customHeight="1" x14ac:dyDescent="0.25">
      <c r="A28" s="55"/>
      <c r="E28" s="21"/>
      <c r="F28" s="21"/>
      <c r="G28" s="21"/>
      <c r="H28" s="21"/>
      <c r="L28" s="1"/>
      <c r="M28" s="1"/>
      <c r="N28" s="1"/>
    </row>
    <row r="29" spans="1:14" ht="15.75" customHeight="1" x14ac:dyDescent="0.25">
      <c r="A29" s="55"/>
      <c r="E29" s="21"/>
      <c r="F29" s="21"/>
      <c r="G29" s="21"/>
      <c r="H29" s="21"/>
      <c r="L29" s="1"/>
      <c r="M29" s="1"/>
      <c r="N29" s="1"/>
    </row>
    <row r="30" spans="1:14" ht="15.75" customHeight="1" x14ac:dyDescent="0.25">
      <c r="A30" s="55"/>
      <c r="E30" s="21"/>
      <c r="F30" s="21"/>
      <c r="G30" s="21"/>
      <c r="H30" s="21"/>
      <c r="L30" s="1"/>
      <c r="M30" s="1"/>
      <c r="N30" s="1"/>
    </row>
    <row r="31" spans="1:14" ht="15.75" customHeight="1" x14ac:dyDescent="0.25">
      <c r="A31" s="55"/>
      <c r="E31" s="21"/>
      <c r="F31" s="21"/>
      <c r="G31" s="21"/>
      <c r="H31" s="21"/>
      <c r="L31" s="1"/>
      <c r="M31" s="1"/>
      <c r="N31" s="1"/>
    </row>
    <row r="32" spans="1:14" ht="15.75" customHeight="1" x14ac:dyDescent="0.25">
      <c r="A32" s="55"/>
      <c r="E32" s="21"/>
      <c r="F32" s="21"/>
      <c r="G32" s="21"/>
      <c r="H32" s="21"/>
      <c r="L32" s="1"/>
      <c r="M32" s="1"/>
      <c r="N32" s="1"/>
    </row>
    <row r="33" spans="1:14" ht="15.75" customHeight="1" x14ac:dyDescent="0.25">
      <c r="A33" s="55"/>
      <c r="E33" s="21"/>
      <c r="F33" s="21"/>
      <c r="G33" s="21"/>
      <c r="H33" s="21"/>
      <c r="L33" s="1"/>
      <c r="M33" s="1"/>
      <c r="N33" s="1"/>
    </row>
    <row r="34" spans="1:14" ht="15.75" customHeight="1" x14ac:dyDescent="0.25">
      <c r="A34" s="55"/>
      <c r="E34" s="21"/>
      <c r="F34" s="21"/>
      <c r="G34" s="21"/>
      <c r="H34" s="21"/>
      <c r="L34" s="1"/>
      <c r="M34" s="1"/>
      <c r="N34" s="1"/>
    </row>
    <row r="35" spans="1:14" ht="15.75" customHeight="1" x14ac:dyDescent="0.25">
      <c r="A35" s="55"/>
      <c r="E35" s="21"/>
      <c r="F35" s="21"/>
      <c r="G35" s="21"/>
      <c r="H35" s="21"/>
      <c r="L35" s="1"/>
      <c r="M35" s="1"/>
      <c r="N35" s="1"/>
    </row>
    <row r="36" spans="1:14" ht="15.75" customHeight="1" x14ac:dyDescent="0.25">
      <c r="A36" s="55"/>
      <c r="E36" s="21"/>
      <c r="F36" s="21"/>
      <c r="G36" s="21"/>
      <c r="H36" s="21"/>
      <c r="L36" s="1"/>
      <c r="M36" s="1"/>
      <c r="N36" s="1"/>
    </row>
    <row r="37" spans="1:14" ht="15.75" customHeight="1" x14ac:dyDescent="0.25">
      <c r="A37" s="55"/>
      <c r="E37" s="21"/>
      <c r="F37" s="21"/>
      <c r="G37" s="21"/>
      <c r="H37" s="21"/>
      <c r="L37" s="1"/>
      <c r="M37" s="1"/>
      <c r="N37" s="1"/>
    </row>
    <row r="38" spans="1:14" ht="15.75" customHeight="1" x14ac:dyDescent="0.25">
      <c r="A38" s="55"/>
      <c r="E38" s="21"/>
      <c r="F38" s="21"/>
      <c r="G38" s="21"/>
      <c r="H38" s="21"/>
      <c r="L38" s="1"/>
      <c r="M38" s="1"/>
      <c r="N38" s="1"/>
    </row>
    <row r="39" spans="1:14" ht="15.75" customHeight="1" x14ac:dyDescent="0.25">
      <c r="A39" s="55"/>
      <c r="E39" s="21"/>
      <c r="F39" s="21"/>
      <c r="G39" s="21"/>
      <c r="H39" s="21"/>
      <c r="L39" s="1"/>
      <c r="M39" s="1"/>
      <c r="N39" s="1"/>
    </row>
    <row r="40" spans="1:14" ht="15.75" customHeight="1" x14ac:dyDescent="0.25">
      <c r="A40" s="55"/>
      <c r="E40" s="21"/>
      <c r="F40" s="21"/>
      <c r="G40" s="21"/>
      <c r="H40" s="21"/>
      <c r="L40" s="1"/>
      <c r="M40" s="1"/>
      <c r="N40" s="1"/>
    </row>
    <row r="41" spans="1:14" ht="15.75" customHeight="1" x14ac:dyDescent="0.25">
      <c r="A41" s="55"/>
      <c r="E41" s="21"/>
      <c r="F41" s="21"/>
      <c r="G41" s="21"/>
      <c r="H41" s="21"/>
      <c r="L41" s="1"/>
      <c r="M41" s="1"/>
      <c r="N41" s="1"/>
    </row>
    <row r="42" spans="1:14" ht="15.75" customHeight="1" x14ac:dyDescent="0.25">
      <c r="A42" s="55"/>
      <c r="E42" s="21"/>
      <c r="F42" s="21"/>
      <c r="G42" s="21"/>
      <c r="H42" s="21"/>
      <c r="L42" s="1"/>
      <c r="M42" s="1"/>
      <c r="N42" s="1"/>
    </row>
    <row r="43" spans="1:14" ht="15.75" customHeight="1" x14ac:dyDescent="0.25">
      <c r="A43" s="55"/>
      <c r="E43" s="21"/>
      <c r="F43" s="21"/>
      <c r="G43" s="21"/>
      <c r="H43" s="21"/>
      <c r="L43" s="1"/>
      <c r="M43" s="1"/>
      <c r="N43" s="1"/>
    </row>
    <row r="44" spans="1:14" ht="15.75" customHeight="1" x14ac:dyDescent="0.25">
      <c r="A44" s="55"/>
      <c r="E44" s="21"/>
      <c r="F44" s="21"/>
      <c r="G44" s="21"/>
      <c r="H44" s="21"/>
      <c r="L44" s="1"/>
      <c r="M44" s="1"/>
      <c r="N44" s="1"/>
    </row>
    <row r="45" spans="1:14" ht="15.75" customHeight="1" x14ac:dyDescent="0.25">
      <c r="A45" s="55"/>
      <c r="E45" s="21"/>
      <c r="F45" s="21"/>
      <c r="G45" s="21"/>
      <c r="H45" s="21"/>
      <c r="L45" s="1"/>
      <c r="M45" s="1"/>
      <c r="N45" s="1"/>
    </row>
    <row r="46" spans="1:14" ht="15.75" customHeight="1" x14ac:dyDescent="0.25">
      <c r="A46" s="55"/>
      <c r="E46" s="21"/>
      <c r="F46" s="21"/>
      <c r="G46" s="21"/>
      <c r="H46" s="21"/>
      <c r="L46" s="1"/>
      <c r="M46" s="1"/>
      <c r="N46" s="1"/>
    </row>
    <row r="47" spans="1:14" ht="15.75" customHeight="1" x14ac:dyDescent="0.25">
      <c r="A47" s="55"/>
      <c r="E47" s="21"/>
      <c r="F47" s="21"/>
      <c r="G47" s="21"/>
      <c r="H47" s="21"/>
      <c r="L47" s="1"/>
      <c r="M47" s="1"/>
      <c r="N47" s="1"/>
    </row>
    <row r="48" spans="1:14" ht="15.75" customHeight="1" x14ac:dyDescent="0.25">
      <c r="A48" s="55"/>
      <c r="E48" s="21"/>
      <c r="F48" s="21"/>
      <c r="G48" s="21"/>
      <c r="H48" s="21"/>
      <c r="L48" s="1"/>
      <c r="M48" s="1"/>
      <c r="N48" s="1"/>
    </row>
    <row r="49" spans="1:14" ht="15.75" customHeight="1" x14ac:dyDescent="0.25">
      <c r="A49" s="55"/>
      <c r="E49" s="21"/>
      <c r="F49" s="21"/>
      <c r="G49" s="21"/>
      <c r="H49" s="21"/>
      <c r="L49" s="1"/>
      <c r="M49" s="1"/>
      <c r="N49" s="1"/>
    </row>
    <row r="50" spans="1:14" ht="15.75" customHeight="1" x14ac:dyDescent="0.25">
      <c r="A50" s="55"/>
      <c r="E50" s="21"/>
      <c r="F50" s="21"/>
      <c r="G50" s="21"/>
      <c r="H50" s="21"/>
      <c r="L50" s="1"/>
      <c r="M50" s="1"/>
      <c r="N50" s="1"/>
    </row>
    <row r="51" spans="1:14" ht="15.75" customHeight="1" x14ac:dyDescent="0.25">
      <c r="A51" s="55"/>
      <c r="E51" s="21"/>
      <c r="F51" s="21"/>
      <c r="G51" s="21"/>
      <c r="H51" s="21"/>
      <c r="L51" s="1"/>
      <c r="M51" s="1"/>
      <c r="N51" s="1"/>
    </row>
    <row r="52" spans="1:14" ht="15.75" customHeight="1" x14ac:dyDescent="0.25">
      <c r="A52" s="55"/>
      <c r="E52" s="21"/>
      <c r="F52" s="21"/>
      <c r="G52" s="21"/>
      <c r="H52" s="21"/>
      <c r="L52" s="1"/>
      <c r="M52" s="1"/>
      <c r="N52" s="1"/>
    </row>
    <row r="53" spans="1:14" ht="15.75" customHeight="1" x14ac:dyDescent="0.25">
      <c r="A53" s="55"/>
      <c r="E53" s="21"/>
      <c r="F53" s="21"/>
      <c r="G53" s="21"/>
      <c r="H53" s="21"/>
      <c r="L53" s="1"/>
      <c r="M53" s="1"/>
      <c r="N53" s="1"/>
    </row>
    <row r="54" spans="1:14" ht="15.75" customHeight="1" x14ac:dyDescent="0.25">
      <c r="A54" s="55"/>
      <c r="E54" s="21"/>
      <c r="F54" s="21"/>
      <c r="G54" s="21"/>
      <c r="H54" s="21"/>
      <c r="L54" s="1"/>
      <c r="M54" s="1"/>
      <c r="N54" s="1"/>
    </row>
    <row r="55" spans="1:14" ht="15.75" customHeight="1" x14ac:dyDescent="0.25">
      <c r="A55" s="55"/>
      <c r="E55" s="21"/>
      <c r="F55" s="21"/>
      <c r="G55" s="21"/>
      <c r="H55" s="21"/>
      <c r="L55" s="1"/>
      <c r="M55" s="1"/>
      <c r="N55" s="1"/>
    </row>
    <row r="56" spans="1:14" ht="15.75" customHeight="1" x14ac:dyDescent="0.25">
      <c r="A56" s="55"/>
      <c r="E56" s="21"/>
      <c r="F56" s="21"/>
      <c r="G56" s="21"/>
      <c r="H56" s="21"/>
      <c r="L56" s="1"/>
      <c r="M56" s="1"/>
      <c r="N56" s="1"/>
    </row>
    <row r="57" spans="1:14" ht="15.75" customHeight="1" x14ac:dyDescent="0.25">
      <c r="A57" s="55"/>
      <c r="E57" s="21"/>
      <c r="F57" s="21"/>
      <c r="G57" s="21"/>
      <c r="H57" s="21"/>
      <c r="L57" s="1"/>
      <c r="M57" s="1"/>
      <c r="N57" s="1"/>
    </row>
    <row r="58" spans="1:14" ht="15.75" customHeight="1" x14ac:dyDescent="0.25">
      <c r="A58" s="55"/>
      <c r="E58" s="21"/>
      <c r="F58" s="21"/>
      <c r="G58" s="21"/>
      <c r="H58" s="21"/>
      <c r="L58" s="1"/>
      <c r="M58" s="1"/>
      <c r="N58" s="1"/>
    </row>
    <row r="59" spans="1:14" ht="15.75" customHeight="1" x14ac:dyDescent="0.25">
      <c r="A59" s="55"/>
      <c r="E59" s="21"/>
      <c r="F59" s="21"/>
      <c r="G59" s="21"/>
      <c r="H59" s="21"/>
      <c r="L59" s="1"/>
      <c r="M59" s="1"/>
      <c r="N59" s="1"/>
    </row>
    <row r="60" spans="1:14" ht="15.75" customHeight="1" x14ac:dyDescent="0.25">
      <c r="A60" s="55"/>
      <c r="E60" s="21"/>
      <c r="F60" s="21"/>
      <c r="G60" s="21"/>
      <c r="H60" s="21"/>
      <c r="L60" s="1"/>
      <c r="M60" s="1"/>
      <c r="N60" s="1"/>
    </row>
    <row r="61" spans="1:14" ht="15.75" customHeight="1" x14ac:dyDescent="0.25">
      <c r="A61" s="55"/>
      <c r="E61" s="21"/>
      <c r="F61" s="21"/>
      <c r="G61" s="21"/>
      <c r="H61" s="21"/>
      <c r="L61" s="1"/>
      <c r="M61" s="1"/>
      <c r="N61" s="1"/>
    </row>
    <row r="62" spans="1:14" ht="15.75" customHeight="1" x14ac:dyDescent="0.25">
      <c r="A62" s="55"/>
      <c r="E62" s="21"/>
      <c r="F62" s="21"/>
      <c r="G62" s="21"/>
      <c r="H62" s="21"/>
      <c r="L62" s="1"/>
      <c r="M62" s="1"/>
      <c r="N62" s="1"/>
    </row>
    <row r="63" spans="1:14" ht="15.75" customHeight="1" x14ac:dyDescent="0.25">
      <c r="A63" s="55"/>
      <c r="E63" s="21"/>
      <c r="F63" s="21"/>
      <c r="G63" s="21"/>
      <c r="H63" s="21"/>
      <c r="L63" s="1"/>
      <c r="M63" s="1"/>
      <c r="N63" s="1"/>
    </row>
    <row r="64" spans="1:14" ht="15.75" customHeight="1" x14ac:dyDescent="0.25">
      <c r="A64" s="55"/>
      <c r="E64" s="21"/>
      <c r="F64" s="21"/>
      <c r="G64" s="21"/>
      <c r="H64" s="21"/>
      <c r="L64" s="1"/>
      <c r="M64" s="1"/>
      <c r="N64" s="1"/>
    </row>
    <row r="65" spans="1:14" ht="15.75" customHeight="1" x14ac:dyDescent="0.25">
      <c r="A65" s="55"/>
      <c r="E65" s="21"/>
      <c r="F65" s="21"/>
      <c r="G65" s="21"/>
      <c r="H65" s="21"/>
      <c r="L65" s="1"/>
      <c r="M65" s="1"/>
      <c r="N65" s="1"/>
    </row>
    <row r="66" spans="1:14" ht="15.75" customHeight="1" x14ac:dyDescent="0.25">
      <c r="A66" s="55"/>
      <c r="E66" s="21"/>
      <c r="F66" s="21"/>
      <c r="G66" s="21"/>
      <c r="H66" s="21"/>
      <c r="L66" s="1"/>
      <c r="M66" s="1"/>
      <c r="N66" s="1"/>
    </row>
    <row r="67" spans="1:14" ht="15.75" customHeight="1" x14ac:dyDescent="0.25">
      <c r="A67" s="55"/>
      <c r="E67" s="21"/>
      <c r="F67" s="21"/>
      <c r="G67" s="21"/>
      <c r="H67" s="21"/>
      <c r="L67" s="1"/>
      <c r="M67" s="1"/>
      <c r="N67" s="1"/>
    </row>
    <row r="68" spans="1:14" ht="15.75" customHeight="1" x14ac:dyDescent="0.25">
      <c r="A68" s="55"/>
      <c r="E68" s="21"/>
      <c r="F68" s="21"/>
      <c r="G68" s="21"/>
      <c r="H68" s="21"/>
      <c r="L68" s="1"/>
      <c r="M68" s="1"/>
      <c r="N68" s="1"/>
    </row>
    <row r="69" spans="1:14" ht="15.75" customHeight="1" x14ac:dyDescent="0.25">
      <c r="A69" s="55"/>
      <c r="E69" s="21"/>
      <c r="F69" s="21"/>
      <c r="G69" s="21"/>
      <c r="H69" s="21"/>
      <c r="L69" s="1"/>
      <c r="M69" s="1"/>
      <c r="N69" s="1"/>
    </row>
    <row r="70" spans="1:14" ht="15.75" customHeight="1" x14ac:dyDescent="0.25">
      <c r="A70" s="55"/>
      <c r="E70" s="21"/>
      <c r="F70" s="21"/>
      <c r="G70" s="21"/>
      <c r="H70" s="21"/>
      <c r="L70" s="1"/>
      <c r="M70" s="1"/>
      <c r="N70" s="1"/>
    </row>
    <row r="71" spans="1:14" ht="15.75" customHeight="1" x14ac:dyDescent="0.25">
      <c r="A71" s="55"/>
      <c r="E71" s="21"/>
      <c r="F71" s="21"/>
      <c r="G71" s="21"/>
      <c r="H71" s="21"/>
      <c r="L71" s="1"/>
      <c r="M71" s="1"/>
      <c r="N71" s="1"/>
    </row>
    <row r="72" spans="1:14" ht="15.75" customHeight="1" x14ac:dyDescent="0.25">
      <c r="A72" s="55"/>
      <c r="E72" s="21"/>
      <c r="F72" s="21"/>
      <c r="G72" s="21"/>
      <c r="H72" s="21"/>
      <c r="L72" s="1"/>
      <c r="M72" s="1"/>
      <c r="N72" s="1"/>
    </row>
    <row r="73" spans="1:14" ht="15.75" customHeight="1" x14ac:dyDescent="0.25">
      <c r="A73" s="55"/>
      <c r="E73" s="21"/>
      <c r="F73" s="21"/>
      <c r="G73" s="21"/>
      <c r="H73" s="21"/>
      <c r="L73" s="1"/>
      <c r="M73" s="1"/>
      <c r="N73" s="1"/>
    </row>
    <row r="74" spans="1:14" ht="15.75" customHeight="1" x14ac:dyDescent="0.25">
      <c r="A74" s="55"/>
      <c r="E74" s="21"/>
      <c r="F74" s="21"/>
      <c r="G74" s="21"/>
      <c r="H74" s="21"/>
      <c r="L74" s="1"/>
      <c r="M74" s="1"/>
      <c r="N74" s="1"/>
    </row>
    <row r="75" spans="1:14" ht="15.75" customHeight="1" x14ac:dyDescent="0.25">
      <c r="A75" s="55"/>
      <c r="E75" s="21"/>
      <c r="F75" s="21"/>
      <c r="G75" s="21"/>
      <c r="H75" s="21"/>
      <c r="L75" s="1"/>
      <c r="M75" s="1"/>
      <c r="N75" s="1"/>
    </row>
    <row r="76" spans="1:14" ht="15.75" customHeight="1" x14ac:dyDescent="0.25">
      <c r="A76" s="55"/>
      <c r="E76" s="21"/>
      <c r="F76" s="21"/>
      <c r="G76" s="21"/>
      <c r="H76" s="21"/>
      <c r="L76" s="1"/>
      <c r="M76" s="1"/>
      <c r="N76" s="1"/>
    </row>
    <row r="77" spans="1:14" ht="15.75" customHeight="1" x14ac:dyDescent="0.25">
      <c r="A77" s="55"/>
      <c r="E77" s="21"/>
      <c r="F77" s="21"/>
      <c r="G77" s="21"/>
      <c r="H77" s="21"/>
      <c r="L77" s="1"/>
      <c r="M77" s="1"/>
      <c r="N77" s="1"/>
    </row>
    <row r="78" spans="1:14" ht="15.75" customHeight="1" x14ac:dyDescent="0.25">
      <c r="A78" s="55"/>
      <c r="E78" s="21"/>
      <c r="F78" s="21"/>
      <c r="G78" s="21"/>
      <c r="H78" s="21"/>
      <c r="L78" s="1"/>
      <c r="M78" s="1"/>
      <c r="N78" s="1"/>
    </row>
    <row r="79" spans="1:14" ht="15.75" customHeight="1" x14ac:dyDescent="0.25">
      <c r="A79" s="55"/>
      <c r="E79" s="21"/>
      <c r="F79" s="21"/>
      <c r="G79" s="21"/>
      <c r="H79" s="21"/>
      <c r="L79" s="1"/>
      <c r="M79" s="1"/>
      <c r="N79" s="1"/>
    </row>
    <row r="80" spans="1:14" ht="15.75" customHeight="1" x14ac:dyDescent="0.25">
      <c r="A80" s="55"/>
      <c r="E80" s="21"/>
      <c r="F80" s="21"/>
      <c r="G80" s="21"/>
      <c r="H80" s="21"/>
      <c r="L80" s="1"/>
      <c r="M80" s="1"/>
      <c r="N80" s="1"/>
    </row>
    <row r="81" spans="1:14" ht="15.75" customHeight="1" x14ac:dyDescent="0.25">
      <c r="A81" s="55"/>
      <c r="E81" s="21"/>
      <c r="F81" s="21"/>
      <c r="G81" s="21"/>
      <c r="H81" s="21"/>
      <c r="L81" s="1"/>
      <c r="M81" s="1"/>
      <c r="N81" s="1"/>
    </row>
    <row r="82" spans="1:14" ht="15.75" customHeight="1" x14ac:dyDescent="0.25">
      <c r="A82" s="55"/>
      <c r="E82" s="21"/>
      <c r="F82" s="21"/>
      <c r="G82" s="21"/>
      <c r="H82" s="21"/>
      <c r="L82" s="1"/>
      <c r="M82" s="1"/>
      <c r="N82" s="1"/>
    </row>
    <row r="83" spans="1:14" ht="15.75" customHeight="1" x14ac:dyDescent="0.25">
      <c r="A83" s="55"/>
      <c r="E83" s="21"/>
      <c r="F83" s="21"/>
      <c r="G83" s="21"/>
      <c r="H83" s="21"/>
      <c r="L83" s="1"/>
      <c r="M83" s="1"/>
      <c r="N83" s="1"/>
    </row>
    <row r="84" spans="1:14" ht="15.75" customHeight="1" x14ac:dyDescent="0.25">
      <c r="A84" s="55"/>
      <c r="E84" s="21"/>
      <c r="F84" s="21"/>
      <c r="G84" s="21"/>
      <c r="H84" s="21"/>
      <c r="L84" s="1"/>
      <c r="M84" s="1"/>
      <c r="N84" s="1"/>
    </row>
    <row r="85" spans="1:14" ht="15.75" customHeight="1" x14ac:dyDescent="0.25">
      <c r="A85" s="55"/>
      <c r="E85" s="21"/>
      <c r="F85" s="21"/>
      <c r="G85" s="21"/>
      <c r="H85" s="21"/>
      <c r="L85" s="1"/>
      <c r="M85" s="1"/>
      <c r="N85" s="1"/>
    </row>
    <row r="86" spans="1:14" ht="15.75" customHeight="1" x14ac:dyDescent="0.25">
      <c r="A86" s="55"/>
      <c r="E86" s="21"/>
      <c r="F86" s="21"/>
      <c r="G86" s="21"/>
      <c r="H86" s="21"/>
      <c r="L86" s="1"/>
      <c r="M86" s="1"/>
      <c r="N86" s="1"/>
    </row>
    <row r="87" spans="1:14" ht="15.75" customHeight="1" x14ac:dyDescent="0.25">
      <c r="A87" s="55"/>
      <c r="E87" s="21"/>
      <c r="F87" s="21"/>
      <c r="G87" s="21"/>
      <c r="H87" s="21"/>
      <c r="L87" s="1"/>
      <c r="M87" s="1"/>
      <c r="N87" s="1"/>
    </row>
    <row r="88" spans="1:14" ht="15.75" customHeight="1" x14ac:dyDescent="0.25">
      <c r="A88" s="55"/>
      <c r="E88" s="21"/>
      <c r="F88" s="21"/>
      <c r="G88" s="21"/>
      <c r="H88" s="21"/>
      <c r="L88" s="1"/>
      <c r="M88" s="1"/>
      <c r="N88" s="1"/>
    </row>
    <row r="89" spans="1:14" ht="15.75" customHeight="1" x14ac:dyDescent="0.25">
      <c r="A89" s="55"/>
      <c r="E89" s="21"/>
      <c r="F89" s="21"/>
      <c r="G89" s="21"/>
      <c r="H89" s="21"/>
      <c r="L89" s="1"/>
      <c r="M89" s="1"/>
      <c r="N89" s="1"/>
    </row>
    <row r="90" spans="1:14" ht="15.75" customHeight="1" x14ac:dyDescent="0.25">
      <c r="A90" s="55"/>
      <c r="E90" s="21"/>
      <c r="F90" s="21"/>
      <c r="G90" s="21"/>
      <c r="H90" s="21"/>
      <c r="L90" s="1"/>
      <c r="M90" s="1"/>
      <c r="N90" s="1"/>
    </row>
    <row r="91" spans="1:14" ht="15.75" customHeight="1" x14ac:dyDescent="0.25">
      <c r="A91" s="55"/>
      <c r="E91" s="21"/>
      <c r="F91" s="21"/>
      <c r="G91" s="21"/>
      <c r="H91" s="21"/>
      <c r="L91" s="1"/>
      <c r="M91" s="1"/>
      <c r="N91" s="1"/>
    </row>
    <row r="92" spans="1:14" ht="15.75" customHeight="1" x14ac:dyDescent="0.25">
      <c r="A92" s="55"/>
      <c r="E92" s="21"/>
      <c r="F92" s="21"/>
      <c r="G92" s="21"/>
      <c r="H92" s="21"/>
      <c r="L92" s="1"/>
      <c r="M92" s="1"/>
      <c r="N92" s="1"/>
    </row>
    <row r="93" spans="1:14" ht="15.75" customHeight="1" x14ac:dyDescent="0.25">
      <c r="A93" s="55"/>
      <c r="E93" s="21"/>
      <c r="F93" s="21"/>
      <c r="G93" s="21"/>
      <c r="H93" s="21"/>
      <c r="L93" s="1"/>
      <c r="M93" s="1"/>
      <c r="N93" s="1"/>
    </row>
    <row r="94" spans="1:14" ht="15.75" customHeight="1" x14ac:dyDescent="0.25">
      <c r="A94" s="55"/>
      <c r="E94" s="21"/>
      <c r="F94" s="21"/>
      <c r="G94" s="21"/>
      <c r="H94" s="21"/>
      <c r="L94" s="1"/>
      <c r="M94" s="1"/>
      <c r="N94" s="1"/>
    </row>
    <row r="95" spans="1:14" ht="15.75" customHeight="1" x14ac:dyDescent="0.25">
      <c r="A95" s="55"/>
      <c r="E95" s="21"/>
      <c r="F95" s="21"/>
      <c r="G95" s="21"/>
      <c r="H95" s="21"/>
      <c r="L95" s="1"/>
      <c r="M95" s="1"/>
      <c r="N95" s="1"/>
    </row>
    <row r="96" spans="1:14" ht="15.75" customHeight="1" x14ac:dyDescent="0.25">
      <c r="A96" s="55"/>
      <c r="E96" s="21"/>
      <c r="F96" s="21"/>
      <c r="G96" s="21"/>
      <c r="H96" s="21"/>
      <c r="L96" s="1"/>
      <c r="M96" s="1"/>
      <c r="N96" s="1"/>
    </row>
    <row r="97" spans="1:14" ht="15.75" customHeight="1" x14ac:dyDescent="0.25">
      <c r="A97" s="55"/>
      <c r="E97" s="21"/>
      <c r="F97" s="21"/>
      <c r="G97" s="21"/>
      <c r="H97" s="21"/>
      <c r="L97" s="1"/>
      <c r="M97" s="1"/>
      <c r="N97" s="1"/>
    </row>
    <row r="98" spans="1:14" ht="15.75" customHeight="1" x14ac:dyDescent="0.25">
      <c r="A98" s="55"/>
      <c r="E98" s="21"/>
      <c r="F98" s="21"/>
      <c r="G98" s="21"/>
      <c r="H98" s="21"/>
      <c r="L98" s="1"/>
      <c r="M98" s="1"/>
      <c r="N98" s="1"/>
    </row>
    <row r="99" spans="1:14" ht="15.75" customHeight="1" x14ac:dyDescent="0.25">
      <c r="A99" s="55"/>
      <c r="E99" s="21"/>
      <c r="F99" s="21"/>
      <c r="G99" s="21"/>
      <c r="H99" s="21"/>
      <c r="L99" s="1"/>
      <c r="M99" s="1"/>
      <c r="N99" s="1"/>
    </row>
    <row r="100" spans="1:14" ht="15.75" customHeight="1" x14ac:dyDescent="0.25">
      <c r="A100" s="55"/>
      <c r="E100" s="21"/>
      <c r="F100" s="21"/>
      <c r="G100" s="21"/>
      <c r="H100" s="21"/>
      <c r="L100" s="1"/>
      <c r="M100" s="1"/>
      <c r="N100" s="1"/>
    </row>
    <row r="101" spans="1:14" ht="15.75" customHeight="1" x14ac:dyDescent="0.25">
      <c r="A101" s="55"/>
      <c r="E101" s="21"/>
      <c r="F101" s="21"/>
      <c r="G101" s="21"/>
      <c r="H101" s="21"/>
      <c r="L101" s="1"/>
      <c r="M101" s="1"/>
      <c r="N101" s="1"/>
    </row>
    <row r="102" spans="1:14" ht="15.75" customHeight="1" x14ac:dyDescent="0.25">
      <c r="A102" s="55"/>
      <c r="E102" s="21"/>
      <c r="F102" s="21"/>
      <c r="G102" s="21"/>
      <c r="H102" s="21"/>
      <c r="L102" s="1"/>
      <c r="M102" s="1"/>
      <c r="N102" s="1"/>
    </row>
    <row r="103" spans="1:14" ht="15.75" customHeight="1" x14ac:dyDescent="0.25">
      <c r="A103" s="55"/>
      <c r="E103" s="21"/>
      <c r="F103" s="21"/>
      <c r="G103" s="21"/>
      <c r="H103" s="21"/>
      <c r="L103" s="1"/>
      <c r="M103" s="1"/>
      <c r="N103" s="1"/>
    </row>
    <row r="104" spans="1:14" ht="15.75" customHeight="1" x14ac:dyDescent="0.25">
      <c r="A104" s="55"/>
      <c r="E104" s="21"/>
      <c r="F104" s="21"/>
      <c r="G104" s="21"/>
      <c r="H104" s="21"/>
      <c r="L104" s="1"/>
      <c r="M104" s="1"/>
      <c r="N104" s="1"/>
    </row>
    <row r="105" spans="1:14" ht="15.75" customHeight="1" x14ac:dyDescent="0.25">
      <c r="A105" s="55"/>
      <c r="E105" s="21"/>
      <c r="F105" s="21"/>
      <c r="G105" s="21"/>
      <c r="H105" s="21"/>
      <c r="L105" s="1"/>
      <c r="M105" s="1"/>
      <c r="N105" s="1"/>
    </row>
    <row r="106" spans="1:14" ht="15.75" customHeight="1" x14ac:dyDescent="0.25">
      <c r="A106" s="55"/>
      <c r="E106" s="21"/>
      <c r="F106" s="21"/>
      <c r="G106" s="21"/>
      <c r="H106" s="21"/>
      <c r="L106" s="1"/>
      <c r="M106" s="1"/>
      <c r="N106" s="1"/>
    </row>
    <row r="107" spans="1:14" ht="15.75" customHeight="1" x14ac:dyDescent="0.25">
      <c r="A107" s="55"/>
      <c r="E107" s="21"/>
      <c r="F107" s="21"/>
      <c r="G107" s="21"/>
      <c r="H107" s="21"/>
      <c r="L107" s="1"/>
      <c r="M107" s="1"/>
      <c r="N107" s="1"/>
    </row>
    <row r="108" spans="1:14" ht="15.75" customHeight="1" x14ac:dyDescent="0.25">
      <c r="A108" s="55"/>
      <c r="E108" s="21"/>
      <c r="F108" s="21"/>
      <c r="G108" s="21"/>
      <c r="H108" s="21"/>
      <c r="L108" s="1"/>
      <c r="M108" s="1"/>
      <c r="N108" s="1"/>
    </row>
    <row r="109" spans="1:14" ht="15.75" customHeight="1" x14ac:dyDescent="0.25">
      <c r="A109" s="55"/>
      <c r="E109" s="21"/>
      <c r="F109" s="21"/>
      <c r="G109" s="21"/>
      <c r="H109" s="21"/>
      <c r="L109" s="1"/>
      <c r="M109" s="1"/>
      <c r="N109" s="1"/>
    </row>
    <row r="110" spans="1:14" ht="15.75" customHeight="1" x14ac:dyDescent="0.25">
      <c r="A110" s="55"/>
      <c r="E110" s="21"/>
      <c r="F110" s="21"/>
      <c r="G110" s="21"/>
      <c r="H110" s="21"/>
      <c r="L110" s="1"/>
      <c r="M110" s="1"/>
      <c r="N110" s="1"/>
    </row>
    <row r="111" spans="1:14" ht="15.75" customHeight="1" x14ac:dyDescent="0.25">
      <c r="A111" s="55"/>
      <c r="E111" s="21"/>
      <c r="F111" s="21"/>
      <c r="G111" s="21"/>
      <c r="H111" s="21"/>
      <c r="L111" s="1"/>
      <c r="M111" s="1"/>
      <c r="N111" s="1"/>
    </row>
    <row r="112" spans="1:14" ht="15.75" customHeight="1" x14ac:dyDescent="0.25">
      <c r="A112" s="55"/>
      <c r="E112" s="21"/>
      <c r="F112" s="21"/>
      <c r="G112" s="21"/>
      <c r="H112" s="21"/>
      <c r="L112" s="1"/>
      <c r="M112" s="1"/>
      <c r="N112" s="1"/>
    </row>
    <row r="113" spans="1:14" ht="15.75" customHeight="1" x14ac:dyDescent="0.25">
      <c r="A113" s="55"/>
      <c r="E113" s="21"/>
      <c r="F113" s="21"/>
      <c r="G113" s="21"/>
      <c r="H113" s="21"/>
      <c r="L113" s="1"/>
      <c r="M113" s="1"/>
      <c r="N113" s="1"/>
    </row>
    <row r="114" spans="1:14" ht="15.75" customHeight="1" x14ac:dyDescent="0.25">
      <c r="A114" s="55"/>
      <c r="E114" s="21"/>
      <c r="F114" s="21"/>
      <c r="G114" s="21"/>
      <c r="H114" s="21"/>
      <c r="L114" s="1"/>
      <c r="M114" s="1"/>
      <c r="N114" s="1"/>
    </row>
    <row r="115" spans="1:14" ht="15.75" customHeight="1" x14ac:dyDescent="0.25">
      <c r="A115" s="55"/>
      <c r="E115" s="21"/>
      <c r="F115" s="21"/>
      <c r="G115" s="21"/>
      <c r="H115" s="21"/>
      <c r="L115" s="1"/>
      <c r="M115" s="1"/>
      <c r="N115" s="1"/>
    </row>
    <row r="116" spans="1:14" ht="15.75" customHeight="1" x14ac:dyDescent="0.25">
      <c r="A116" s="55"/>
      <c r="E116" s="21"/>
      <c r="F116" s="21"/>
      <c r="G116" s="21"/>
      <c r="H116" s="21"/>
      <c r="L116" s="1"/>
      <c r="M116" s="1"/>
      <c r="N116" s="1"/>
    </row>
    <row r="117" spans="1:14" ht="15.75" customHeight="1" x14ac:dyDescent="0.25">
      <c r="A117" s="55"/>
      <c r="E117" s="21"/>
      <c r="F117" s="21"/>
      <c r="G117" s="21"/>
      <c r="H117" s="21"/>
      <c r="L117" s="1"/>
      <c r="M117" s="1"/>
      <c r="N117" s="1"/>
    </row>
    <row r="118" spans="1:14" ht="15.75" customHeight="1" x14ac:dyDescent="0.25">
      <c r="A118" s="55"/>
      <c r="E118" s="21"/>
      <c r="F118" s="21"/>
      <c r="G118" s="21"/>
      <c r="H118" s="21"/>
      <c r="L118" s="1"/>
      <c r="M118" s="1"/>
      <c r="N118" s="1"/>
    </row>
    <row r="119" spans="1:14" ht="15.75" customHeight="1" x14ac:dyDescent="0.25">
      <c r="A119" s="55"/>
      <c r="E119" s="21"/>
      <c r="F119" s="21"/>
      <c r="G119" s="21"/>
      <c r="H119" s="21"/>
      <c r="L119" s="1"/>
      <c r="M119" s="1"/>
      <c r="N119" s="1"/>
    </row>
    <row r="120" spans="1:14" ht="15.75" customHeight="1" x14ac:dyDescent="0.25">
      <c r="A120" s="55"/>
      <c r="E120" s="21"/>
      <c r="F120" s="21"/>
      <c r="G120" s="21"/>
      <c r="H120" s="21"/>
      <c r="L120" s="1"/>
      <c r="M120" s="1"/>
      <c r="N120" s="1"/>
    </row>
    <row r="121" spans="1:14" ht="15.75" customHeight="1" x14ac:dyDescent="0.25">
      <c r="A121" s="55"/>
      <c r="E121" s="21"/>
      <c r="F121" s="21"/>
      <c r="G121" s="21"/>
      <c r="H121" s="21"/>
      <c r="L121" s="1"/>
      <c r="M121" s="1"/>
      <c r="N121" s="1"/>
    </row>
    <row r="122" spans="1:14" ht="15.75" customHeight="1" x14ac:dyDescent="0.25">
      <c r="A122" s="55"/>
      <c r="E122" s="21"/>
      <c r="F122" s="21"/>
      <c r="G122" s="21"/>
      <c r="H122" s="21"/>
      <c r="L122" s="1"/>
      <c r="M122" s="1"/>
      <c r="N122" s="1"/>
    </row>
    <row r="123" spans="1:14" ht="15.75" customHeight="1" x14ac:dyDescent="0.25">
      <c r="A123" s="55"/>
      <c r="E123" s="21"/>
      <c r="F123" s="21"/>
      <c r="G123" s="21"/>
      <c r="H123" s="21"/>
      <c r="L123" s="1"/>
      <c r="M123" s="1"/>
      <c r="N123" s="1"/>
    </row>
    <row r="124" spans="1:14" ht="15.75" customHeight="1" x14ac:dyDescent="0.25">
      <c r="A124" s="55"/>
      <c r="E124" s="21"/>
      <c r="F124" s="21"/>
      <c r="G124" s="21"/>
      <c r="H124" s="21"/>
      <c r="L124" s="1"/>
      <c r="M124" s="1"/>
      <c r="N124" s="1"/>
    </row>
    <row r="125" spans="1:14" ht="15.75" customHeight="1" x14ac:dyDescent="0.25">
      <c r="A125" s="55"/>
      <c r="E125" s="21"/>
      <c r="F125" s="21"/>
      <c r="G125" s="21"/>
      <c r="H125" s="21"/>
      <c r="L125" s="1"/>
      <c r="M125" s="1"/>
      <c r="N125" s="1"/>
    </row>
    <row r="126" spans="1:14" ht="15.75" customHeight="1" x14ac:dyDescent="0.25">
      <c r="A126" s="55"/>
      <c r="E126" s="21"/>
      <c r="F126" s="21"/>
      <c r="G126" s="21"/>
      <c r="H126" s="21"/>
      <c r="L126" s="1"/>
      <c r="M126" s="1"/>
      <c r="N126" s="1"/>
    </row>
    <row r="127" spans="1:14" ht="15.75" customHeight="1" x14ac:dyDescent="0.25">
      <c r="A127" s="55"/>
      <c r="E127" s="21"/>
      <c r="F127" s="21"/>
      <c r="G127" s="21"/>
      <c r="H127" s="21"/>
      <c r="L127" s="1"/>
      <c r="M127" s="1"/>
      <c r="N127" s="1"/>
    </row>
    <row r="128" spans="1:14" ht="15.75" customHeight="1" x14ac:dyDescent="0.25">
      <c r="A128" s="55"/>
      <c r="E128" s="21"/>
      <c r="F128" s="21"/>
      <c r="G128" s="21"/>
      <c r="H128" s="21"/>
      <c r="L128" s="1"/>
      <c r="M128" s="1"/>
      <c r="N128" s="1"/>
    </row>
    <row r="129" spans="1:14" ht="15.75" customHeight="1" x14ac:dyDescent="0.25">
      <c r="A129" s="55"/>
      <c r="E129" s="21"/>
      <c r="F129" s="21"/>
      <c r="G129" s="21"/>
      <c r="H129" s="21"/>
      <c r="L129" s="1"/>
      <c r="M129" s="1"/>
      <c r="N129" s="1"/>
    </row>
    <row r="130" spans="1:14" ht="15.75" customHeight="1" x14ac:dyDescent="0.25">
      <c r="A130" s="55"/>
      <c r="E130" s="21"/>
      <c r="F130" s="21"/>
      <c r="G130" s="21"/>
      <c r="H130" s="21"/>
      <c r="L130" s="1"/>
      <c r="M130" s="1"/>
      <c r="N130" s="1"/>
    </row>
    <row r="131" spans="1:14" ht="15.75" customHeight="1" x14ac:dyDescent="0.25">
      <c r="A131" s="55"/>
      <c r="E131" s="21"/>
      <c r="F131" s="21"/>
      <c r="G131" s="21"/>
      <c r="H131" s="21"/>
      <c r="L131" s="1"/>
      <c r="M131" s="1"/>
      <c r="N131" s="1"/>
    </row>
    <row r="132" spans="1:14" ht="15.75" customHeight="1" x14ac:dyDescent="0.25">
      <c r="A132" s="55"/>
      <c r="E132" s="21"/>
      <c r="F132" s="21"/>
      <c r="G132" s="21"/>
      <c r="H132" s="21"/>
      <c r="L132" s="1"/>
      <c r="M132" s="1"/>
      <c r="N132" s="1"/>
    </row>
    <row r="133" spans="1:14" ht="15.75" customHeight="1" x14ac:dyDescent="0.25">
      <c r="A133" s="55"/>
      <c r="E133" s="21"/>
      <c r="F133" s="21"/>
      <c r="G133" s="21"/>
      <c r="H133" s="21"/>
      <c r="L133" s="1"/>
      <c r="M133" s="1"/>
      <c r="N133" s="1"/>
    </row>
    <row r="134" spans="1:14" ht="15.75" customHeight="1" x14ac:dyDescent="0.25">
      <c r="A134" s="55"/>
      <c r="E134" s="21"/>
      <c r="F134" s="21"/>
      <c r="G134" s="21"/>
      <c r="H134" s="21"/>
      <c r="L134" s="1"/>
      <c r="M134" s="1"/>
      <c r="N134" s="1"/>
    </row>
    <row r="135" spans="1:14" ht="15.75" customHeight="1" x14ac:dyDescent="0.25">
      <c r="A135" s="55"/>
      <c r="E135" s="21"/>
      <c r="F135" s="21"/>
      <c r="G135" s="21"/>
      <c r="H135" s="21"/>
      <c r="L135" s="1"/>
      <c r="M135" s="1"/>
      <c r="N135" s="1"/>
    </row>
    <row r="136" spans="1:14" ht="15.75" customHeight="1" x14ac:dyDescent="0.25">
      <c r="A136" s="55"/>
      <c r="E136" s="21"/>
      <c r="F136" s="21"/>
      <c r="G136" s="21"/>
      <c r="H136" s="21"/>
      <c r="L136" s="1"/>
      <c r="M136" s="1"/>
      <c r="N136" s="1"/>
    </row>
    <row r="137" spans="1:14" ht="15.75" customHeight="1" x14ac:dyDescent="0.25">
      <c r="A137" s="55"/>
      <c r="E137" s="21"/>
      <c r="F137" s="21"/>
      <c r="G137" s="21"/>
      <c r="H137" s="21"/>
      <c r="L137" s="1"/>
      <c r="M137" s="1"/>
      <c r="N137" s="1"/>
    </row>
    <row r="138" spans="1:14" ht="15.75" customHeight="1" x14ac:dyDescent="0.25">
      <c r="A138" s="55"/>
      <c r="E138" s="21"/>
      <c r="F138" s="21"/>
      <c r="G138" s="21"/>
      <c r="H138" s="21"/>
      <c r="L138" s="1"/>
      <c r="M138" s="1"/>
      <c r="N138" s="1"/>
    </row>
    <row r="139" spans="1:14" ht="15.75" customHeight="1" x14ac:dyDescent="0.25">
      <c r="A139" s="55"/>
      <c r="E139" s="21"/>
      <c r="F139" s="21"/>
      <c r="G139" s="21"/>
      <c r="H139" s="21"/>
      <c r="L139" s="1"/>
      <c r="M139" s="1"/>
      <c r="N139" s="1"/>
    </row>
    <row r="140" spans="1:14" ht="15.75" customHeight="1" x14ac:dyDescent="0.25">
      <c r="A140" s="55"/>
      <c r="E140" s="21"/>
      <c r="F140" s="21"/>
      <c r="G140" s="21"/>
      <c r="H140" s="21"/>
      <c r="L140" s="1"/>
      <c r="M140" s="1"/>
      <c r="N140" s="1"/>
    </row>
    <row r="141" spans="1:14" ht="15.75" customHeight="1" x14ac:dyDescent="0.25">
      <c r="A141" s="55"/>
      <c r="E141" s="21"/>
      <c r="F141" s="21"/>
      <c r="G141" s="21"/>
      <c r="H141" s="21"/>
      <c r="L141" s="1"/>
      <c r="M141" s="1"/>
      <c r="N141" s="1"/>
    </row>
    <row r="142" spans="1:14" ht="15.75" customHeight="1" x14ac:dyDescent="0.25">
      <c r="A142" s="55"/>
      <c r="E142" s="21"/>
      <c r="F142" s="21"/>
      <c r="G142" s="21"/>
      <c r="H142" s="21"/>
      <c r="L142" s="1"/>
      <c r="M142" s="1"/>
      <c r="N142" s="1"/>
    </row>
    <row r="143" spans="1:14" ht="15.75" customHeight="1" x14ac:dyDescent="0.25">
      <c r="A143" s="55"/>
      <c r="E143" s="21"/>
      <c r="F143" s="21"/>
      <c r="G143" s="21"/>
      <c r="H143" s="21"/>
      <c r="L143" s="1"/>
      <c r="M143" s="1"/>
      <c r="N143" s="1"/>
    </row>
    <row r="144" spans="1:14" ht="15.75" customHeight="1" x14ac:dyDescent="0.25">
      <c r="A144" s="55"/>
      <c r="E144" s="21"/>
      <c r="F144" s="21"/>
      <c r="G144" s="21"/>
      <c r="H144" s="21"/>
      <c r="L144" s="1"/>
      <c r="M144" s="1"/>
      <c r="N144" s="1"/>
    </row>
    <row r="145" spans="1:14" ht="15.75" customHeight="1" x14ac:dyDescent="0.25">
      <c r="A145" s="55"/>
      <c r="E145" s="21"/>
      <c r="F145" s="21"/>
      <c r="G145" s="21"/>
      <c r="H145" s="21"/>
      <c r="L145" s="1"/>
      <c r="M145" s="1"/>
      <c r="N145" s="1"/>
    </row>
    <row r="146" spans="1:14" ht="15.75" customHeight="1" x14ac:dyDescent="0.25">
      <c r="A146" s="55"/>
      <c r="E146" s="21"/>
      <c r="F146" s="21"/>
      <c r="G146" s="21"/>
      <c r="H146" s="21"/>
      <c r="L146" s="1"/>
      <c r="M146" s="1"/>
      <c r="N146" s="1"/>
    </row>
    <row r="147" spans="1:14" ht="15.75" customHeight="1" x14ac:dyDescent="0.25">
      <c r="A147" s="55"/>
      <c r="E147" s="21"/>
      <c r="F147" s="21"/>
      <c r="G147" s="21"/>
      <c r="H147" s="21"/>
      <c r="L147" s="1"/>
      <c r="M147" s="1"/>
      <c r="N147" s="1"/>
    </row>
    <row r="148" spans="1:14" ht="15.75" customHeight="1" x14ac:dyDescent="0.25">
      <c r="A148" s="55"/>
      <c r="E148" s="21"/>
      <c r="F148" s="21"/>
      <c r="G148" s="21"/>
      <c r="H148" s="21"/>
      <c r="L148" s="1"/>
      <c r="M148" s="1"/>
      <c r="N148" s="1"/>
    </row>
    <row r="149" spans="1:14" ht="15.75" customHeight="1" x14ac:dyDescent="0.25">
      <c r="A149" s="55"/>
      <c r="E149" s="21"/>
      <c r="F149" s="21"/>
      <c r="G149" s="21"/>
      <c r="H149" s="21"/>
      <c r="L149" s="1"/>
      <c r="M149" s="1"/>
      <c r="N149" s="1"/>
    </row>
    <row r="150" spans="1:14" ht="15.75" customHeight="1" x14ac:dyDescent="0.25">
      <c r="A150" s="55"/>
      <c r="E150" s="21"/>
      <c r="F150" s="21"/>
      <c r="G150" s="21"/>
      <c r="H150" s="21"/>
      <c r="L150" s="1"/>
      <c r="M150" s="1"/>
      <c r="N150" s="1"/>
    </row>
    <row r="151" spans="1:14" ht="15.75" customHeight="1" x14ac:dyDescent="0.25">
      <c r="A151" s="55"/>
      <c r="E151" s="21"/>
      <c r="F151" s="21"/>
      <c r="G151" s="21"/>
      <c r="H151" s="21"/>
      <c r="L151" s="1"/>
      <c r="M151" s="1"/>
      <c r="N151" s="1"/>
    </row>
    <row r="152" spans="1:14" ht="15.75" customHeight="1" x14ac:dyDescent="0.25">
      <c r="A152" s="55"/>
      <c r="E152" s="21"/>
      <c r="F152" s="21"/>
      <c r="G152" s="21"/>
      <c r="H152" s="21"/>
      <c r="L152" s="1"/>
      <c r="M152" s="1"/>
      <c r="N152" s="1"/>
    </row>
    <row r="153" spans="1:14" ht="15.75" customHeight="1" x14ac:dyDescent="0.25">
      <c r="A153" s="55"/>
      <c r="E153" s="21"/>
      <c r="F153" s="21"/>
      <c r="G153" s="21"/>
      <c r="H153" s="21"/>
      <c r="L153" s="1"/>
      <c r="M153" s="1"/>
      <c r="N153" s="1"/>
    </row>
    <row r="154" spans="1:14" ht="15.75" customHeight="1" x14ac:dyDescent="0.25">
      <c r="A154" s="55"/>
      <c r="E154" s="21"/>
      <c r="F154" s="21"/>
      <c r="G154" s="21"/>
      <c r="H154" s="21"/>
      <c r="L154" s="1"/>
      <c r="M154" s="1"/>
      <c r="N154" s="1"/>
    </row>
    <row r="155" spans="1:14" ht="15.75" customHeight="1" x14ac:dyDescent="0.25">
      <c r="A155" s="55"/>
      <c r="E155" s="21"/>
      <c r="F155" s="21"/>
      <c r="G155" s="21"/>
      <c r="H155" s="21"/>
      <c r="L155" s="1"/>
      <c r="M155" s="1"/>
      <c r="N155" s="1"/>
    </row>
    <row r="156" spans="1:14" ht="15.75" customHeight="1" x14ac:dyDescent="0.25">
      <c r="A156" s="55"/>
      <c r="E156" s="21"/>
      <c r="F156" s="21"/>
      <c r="G156" s="21"/>
      <c r="H156" s="21"/>
      <c r="L156" s="1"/>
      <c r="M156" s="1"/>
      <c r="N156" s="1"/>
    </row>
    <row r="157" spans="1:14" ht="15.75" customHeight="1" x14ac:dyDescent="0.25">
      <c r="A157" s="55"/>
      <c r="E157" s="21"/>
      <c r="F157" s="21"/>
      <c r="G157" s="21"/>
      <c r="H157" s="21"/>
      <c r="L157" s="1"/>
      <c r="M157" s="1"/>
      <c r="N157" s="1"/>
    </row>
    <row r="158" spans="1:14" ht="15.75" customHeight="1" x14ac:dyDescent="0.25">
      <c r="A158" s="55"/>
      <c r="E158" s="21"/>
      <c r="F158" s="21"/>
      <c r="G158" s="21"/>
      <c r="H158" s="21"/>
      <c r="L158" s="1"/>
      <c r="M158" s="1"/>
      <c r="N158" s="1"/>
    </row>
    <row r="159" spans="1:14" ht="15.75" customHeight="1" x14ac:dyDescent="0.25">
      <c r="A159" s="55"/>
      <c r="E159" s="21"/>
      <c r="F159" s="21"/>
      <c r="G159" s="21"/>
      <c r="H159" s="21"/>
      <c r="L159" s="1"/>
      <c r="M159" s="1"/>
      <c r="N159" s="1"/>
    </row>
    <row r="160" spans="1:14" ht="15.75" customHeight="1" x14ac:dyDescent="0.25">
      <c r="A160" s="55"/>
      <c r="E160" s="21"/>
      <c r="F160" s="21"/>
      <c r="G160" s="21"/>
      <c r="H160" s="21"/>
      <c r="L160" s="1"/>
      <c r="M160" s="1"/>
      <c r="N160" s="1"/>
    </row>
    <row r="161" spans="1:14" ht="15.75" customHeight="1" x14ac:dyDescent="0.25">
      <c r="A161" s="55"/>
      <c r="E161" s="21"/>
      <c r="F161" s="21"/>
      <c r="G161" s="21"/>
      <c r="H161" s="21"/>
      <c r="L161" s="1"/>
      <c r="M161" s="1"/>
      <c r="N161" s="1"/>
    </row>
    <row r="162" spans="1:14" ht="15.75" customHeight="1" x14ac:dyDescent="0.25">
      <c r="A162" s="55"/>
      <c r="E162" s="21"/>
      <c r="F162" s="21"/>
      <c r="G162" s="21"/>
      <c r="H162" s="21"/>
      <c r="L162" s="1"/>
      <c r="M162" s="1"/>
      <c r="N162" s="1"/>
    </row>
    <row r="163" spans="1:14" ht="15.75" customHeight="1" x14ac:dyDescent="0.25">
      <c r="A163" s="55"/>
      <c r="E163" s="21"/>
      <c r="F163" s="21"/>
      <c r="G163" s="21"/>
      <c r="H163" s="21"/>
      <c r="L163" s="1"/>
      <c r="M163" s="1"/>
      <c r="N163" s="1"/>
    </row>
    <row r="164" spans="1:14" ht="15.75" customHeight="1" x14ac:dyDescent="0.25">
      <c r="A164" s="55"/>
      <c r="E164" s="21"/>
      <c r="F164" s="21"/>
      <c r="G164" s="21"/>
      <c r="H164" s="21"/>
      <c r="L164" s="1"/>
      <c r="M164" s="1"/>
      <c r="N164" s="1"/>
    </row>
    <row r="165" spans="1:14" ht="15.75" customHeight="1" x14ac:dyDescent="0.25">
      <c r="A165" s="55"/>
      <c r="E165" s="21"/>
      <c r="F165" s="21"/>
      <c r="G165" s="21"/>
      <c r="H165" s="21"/>
      <c r="L165" s="1"/>
      <c r="M165" s="1"/>
      <c r="N165" s="1"/>
    </row>
    <row r="166" spans="1:14" ht="15.75" customHeight="1" x14ac:dyDescent="0.25">
      <c r="A166" s="55"/>
      <c r="E166" s="21"/>
      <c r="F166" s="21"/>
      <c r="G166" s="21"/>
      <c r="H166" s="21"/>
      <c r="L166" s="1"/>
      <c r="M166" s="1"/>
      <c r="N166" s="1"/>
    </row>
    <row r="167" spans="1:14" ht="15.75" customHeight="1" x14ac:dyDescent="0.25">
      <c r="A167" s="55"/>
      <c r="E167" s="21"/>
      <c r="F167" s="21"/>
      <c r="G167" s="21"/>
      <c r="H167" s="21"/>
      <c r="L167" s="1"/>
      <c r="M167" s="1"/>
      <c r="N167" s="1"/>
    </row>
    <row r="168" spans="1:14" ht="15.75" customHeight="1" x14ac:dyDescent="0.25">
      <c r="A168" s="55"/>
      <c r="E168" s="21"/>
      <c r="F168" s="21"/>
      <c r="G168" s="21"/>
      <c r="H168" s="21"/>
      <c r="L168" s="1"/>
      <c r="M168" s="1"/>
      <c r="N168" s="1"/>
    </row>
    <row r="169" spans="1:14" ht="15.75" customHeight="1" x14ac:dyDescent="0.25">
      <c r="A169" s="55"/>
      <c r="E169" s="21"/>
      <c r="F169" s="21"/>
      <c r="G169" s="21"/>
      <c r="H169" s="21"/>
      <c r="L169" s="1"/>
      <c r="M169" s="1"/>
      <c r="N169" s="1"/>
    </row>
    <row r="170" spans="1:14" ht="15.75" customHeight="1" x14ac:dyDescent="0.25">
      <c r="A170" s="55"/>
      <c r="E170" s="21"/>
      <c r="F170" s="21"/>
      <c r="G170" s="21"/>
      <c r="H170" s="21"/>
      <c r="L170" s="1"/>
      <c r="M170" s="1"/>
      <c r="N170" s="1"/>
    </row>
    <row r="171" spans="1:14" ht="15.75" customHeight="1" x14ac:dyDescent="0.25">
      <c r="A171" s="55"/>
      <c r="E171" s="21"/>
      <c r="F171" s="21"/>
      <c r="G171" s="21"/>
      <c r="H171" s="21"/>
      <c r="L171" s="1"/>
      <c r="M171" s="1"/>
      <c r="N171" s="1"/>
    </row>
    <row r="172" spans="1:14" ht="15.75" customHeight="1" x14ac:dyDescent="0.25">
      <c r="A172" s="55"/>
      <c r="E172" s="21"/>
      <c r="F172" s="21"/>
      <c r="G172" s="21"/>
      <c r="H172" s="21"/>
      <c r="L172" s="1"/>
      <c r="M172" s="1"/>
      <c r="N172" s="1"/>
    </row>
    <row r="173" spans="1:14" ht="15.75" customHeight="1" x14ac:dyDescent="0.25">
      <c r="A173" s="55"/>
      <c r="E173" s="21"/>
      <c r="F173" s="21"/>
      <c r="G173" s="21"/>
      <c r="H173" s="21"/>
      <c r="L173" s="1"/>
      <c r="M173" s="1"/>
      <c r="N173" s="1"/>
    </row>
    <row r="174" spans="1:14" ht="15.75" customHeight="1" x14ac:dyDescent="0.25">
      <c r="A174" s="55"/>
      <c r="E174" s="21"/>
      <c r="F174" s="21"/>
      <c r="G174" s="21"/>
      <c r="H174" s="21"/>
      <c r="L174" s="1"/>
      <c r="M174" s="1"/>
      <c r="N174" s="1"/>
    </row>
    <row r="175" spans="1:14" ht="15.75" customHeight="1" x14ac:dyDescent="0.25">
      <c r="A175" s="55"/>
      <c r="E175" s="21"/>
      <c r="F175" s="21"/>
      <c r="G175" s="21"/>
      <c r="H175" s="21"/>
      <c r="L175" s="1"/>
      <c r="M175" s="1"/>
      <c r="N175" s="1"/>
    </row>
    <row r="176" spans="1:14" ht="15.75" customHeight="1" x14ac:dyDescent="0.25">
      <c r="A176" s="55"/>
      <c r="E176" s="21"/>
      <c r="F176" s="21"/>
      <c r="G176" s="21"/>
      <c r="H176" s="21"/>
      <c r="L176" s="1"/>
      <c r="M176" s="1"/>
      <c r="N176" s="1"/>
    </row>
    <row r="177" spans="1:14" ht="15.75" customHeight="1" x14ac:dyDescent="0.25">
      <c r="A177" s="55"/>
      <c r="E177" s="21"/>
      <c r="F177" s="21"/>
      <c r="G177" s="21"/>
      <c r="H177" s="21"/>
      <c r="L177" s="1"/>
      <c r="M177" s="1"/>
      <c r="N177" s="1"/>
    </row>
    <row r="178" spans="1:14" ht="15.75" customHeight="1" x14ac:dyDescent="0.25">
      <c r="A178" s="55"/>
      <c r="E178" s="21"/>
      <c r="F178" s="21"/>
      <c r="G178" s="21"/>
      <c r="H178" s="21"/>
      <c r="L178" s="1"/>
      <c r="M178" s="1"/>
      <c r="N178" s="1"/>
    </row>
    <row r="179" spans="1:14" ht="15.75" customHeight="1" x14ac:dyDescent="0.25">
      <c r="A179" s="55"/>
      <c r="E179" s="21"/>
      <c r="F179" s="21"/>
      <c r="G179" s="21"/>
      <c r="H179" s="21"/>
      <c r="L179" s="1"/>
      <c r="M179" s="1"/>
      <c r="N179" s="1"/>
    </row>
    <row r="180" spans="1:14" ht="15.75" customHeight="1" x14ac:dyDescent="0.25">
      <c r="A180" s="55"/>
      <c r="E180" s="21"/>
      <c r="F180" s="21"/>
      <c r="G180" s="21"/>
      <c r="H180" s="21"/>
      <c r="L180" s="1"/>
      <c r="M180" s="1"/>
      <c r="N180" s="1"/>
    </row>
    <row r="181" spans="1:14" ht="15.75" customHeight="1" x14ac:dyDescent="0.25">
      <c r="A181" s="55"/>
      <c r="E181" s="21"/>
      <c r="F181" s="21"/>
      <c r="G181" s="21"/>
      <c r="H181" s="21"/>
      <c r="L181" s="1"/>
      <c r="M181" s="1"/>
      <c r="N181" s="1"/>
    </row>
    <row r="182" spans="1:14" ht="15.75" customHeight="1" x14ac:dyDescent="0.25">
      <c r="A182" s="55"/>
      <c r="E182" s="21"/>
      <c r="F182" s="21"/>
      <c r="G182" s="21"/>
      <c r="H182" s="21"/>
      <c r="L182" s="1"/>
      <c r="M182" s="1"/>
      <c r="N182" s="1"/>
    </row>
    <row r="183" spans="1:14" ht="15.75" customHeight="1" x14ac:dyDescent="0.25">
      <c r="A183" s="55"/>
      <c r="E183" s="21"/>
      <c r="F183" s="21"/>
      <c r="G183" s="21"/>
      <c r="H183" s="21"/>
      <c r="L183" s="1"/>
      <c r="M183" s="1"/>
      <c r="N183" s="1"/>
    </row>
    <row r="184" spans="1:14" ht="15.75" customHeight="1" x14ac:dyDescent="0.25">
      <c r="A184" s="55"/>
      <c r="E184" s="21"/>
      <c r="F184" s="21"/>
      <c r="G184" s="21"/>
      <c r="H184" s="21"/>
      <c r="L184" s="1"/>
      <c r="M184" s="1"/>
      <c r="N184" s="1"/>
    </row>
    <row r="185" spans="1:14" ht="15.75" customHeight="1" x14ac:dyDescent="0.25">
      <c r="A185" s="55"/>
      <c r="E185" s="21"/>
      <c r="F185" s="21"/>
      <c r="G185" s="21"/>
      <c r="H185" s="21"/>
      <c r="L185" s="1"/>
      <c r="M185" s="1"/>
      <c r="N185" s="1"/>
    </row>
    <row r="186" spans="1:14" ht="15.75" customHeight="1" x14ac:dyDescent="0.25">
      <c r="A186" s="55"/>
      <c r="E186" s="21"/>
      <c r="F186" s="21"/>
      <c r="G186" s="21"/>
      <c r="H186" s="21"/>
      <c r="L186" s="1"/>
      <c r="M186" s="1"/>
      <c r="N186" s="1"/>
    </row>
    <row r="187" spans="1:14" ht="15.75" customHeight="1" x14ac:dyDescent="0.25">
      <c r="A187" s="55"/>
      <c r="E187" s="21"/>
      <c r="F187" s="21"/>
      <c r="G187" s="21"/>
      <c r="H187" s="21"/>
      <c r="L187" s="1"/>
      <c r="M187" s="1"/>
      <c r="N187" s="1"/>
    </row>
    <row r="188" spans="1:14" ht="15.75" customHeight="1" x14ac:dyDescent="0.25">
      <c r="A188" s="55"/>
      <c r="E188" s="21"/>
      <c r="F188" s="21"/>
      <c r="G188" s="21"/>
      <c r="H188" s="21"/>
      <c r="L188" s="1"/>
      <c r="M188" s="1"/>
      <c r="N188" s="1"/>
    </row>
    <row r="189" spans="1:14" ht="15.75" customHeight="1" x14ac:dyDescent="0.25">
      <c r="A189" s="55"/>
      <c r="E189" s="21"/>
      <c r="F189" s="21"/>
      <c r="G189" s="21"/>
      <c r="H189" s="21"/>
      <c r="L189" s="1"/>
      <c r="M189" s="1"/>
      <c r="N189" s="1"/>
    </row>
    <row r="190" spans="1:14" ht="15.75" customHeight="1" x14ac:dyDescent="0.25">
      <c r="A190" s="55"/>
      <c r="E190" s="21"/>
      <c r="F190" s="21"/>
      <c r="G190" s="21"/>
      <c r="H190" s="21"/>
      <c r="L190" s="1"/>
      <c r="M190" s="1"/>
      <c r="N190" s="1"/>
    </row>
    <row r="191" spans="1:14" ht="15.75" customHeight="1" x14ac:dyDescent="0.25">
      <c r="A191" s="55"/>
      <c r="E191" s="21"/>
      <c r="F191" s="21"/>
      <c r="G191" s="21"/>
      <c r="H191" s="21"/>
      <c r="L191" s="1"/>
      <c r="M191" s="1"/>
      <c r="N191" s="1"/>
    </row>
    <row r="192" spans="1:14" ht="15.75" customHeight="1" x14ac:dyDescent="0.25">
      <c r="A192" s="55"/>
      <c r="E192" s="21"/>
      <c r="F192" s="21"/>
      <c r="G192" s="21"/>
      <c r="H192" s="21"/>
      <c r="L192" s="1"/>
      <c r="M192" s="1"/>
      <c r="N192" s="1"/>
    </row>
    <row r="193" spans="1:14" ht="15.75" customHeight="1" x14ac:dyDescent="0.25">
      <c r="A193" s="55"/>
      <c r="E193" s="21"/>
      <c r="F193" s="21"/>
      <c r="G193" s="21"/>
      <c r="H193" s="21"/>
      <c r="L193" s="1"/>
      <c r="M193" s="1"/>
      <c r="N193" s="1"/>
    </row>
    <row r="194" spans="1:14" ht="15.75" customHeight="1" x14ac:dyDescent="0.25">
      <c r="A194" s="55"/>
      <c r="E194" s="21"/>
      <c r="F194" s="21"/>
      <c r="G194" s="21"/>
      <c r="H194" s="21"/>
      <c r="L194" s="1"/>
      <c r="M194" s="1"/>
      <c r="N194" s="1"/>
    </row>
    <row r="195" spans="1:14" ht="15.75" customHeight="1" x14ac:dyDescent="0.25">
      <c r="A195" s="55"/>
      <c r="E195" s="21"/>
      <c r="F195" s="21"/>
      <c r="G195" s="21"/>
      <c r="H195" s="21"/>
      <c r="L195" s="1"/>
      <c r="M195" s="1"/>
      <c r="N195" s="1"/>
    </row>
    <row r="196" spans="1:14" ht="15.75" customHeight="1" x14ac:dyDescent="0.25">
      <c r="A196" s="55"/>
      <c r="E196" s="21"/>
      <c r="F196" s="21"/>
      <c r="G196" s="21"/>
      <c r="H196" s="21"/>
      <c r="L196" s="1"/>
      <c r="M196" s="1"/>
      <c r="N196" s="1"/>
    </row>
    <row r="197" spans="1:14" ht="15.75" customHeight="1" x14ac:dyDescent="0.25">
      <c r="A197" s="55"/>
      <c r="E197" s="21"/>
      <c r="F197" s="21"/>
      <c r="G197" s="21"/>
      <c r="H197" s="21"/>
      <c r="L197" s="1"/>
      <c r="M197" s="1"/>
      <c r="N197" s="1"/>
    </row>
    <row r="198" spans="1:14" ht="15.75" customHeight="1" x14ac:dyDescent="0.25">
      <c r="A198" s="55"/>
      <c r="E198" s="21"/>
      <c r="F198" s="21"/>
      <c r="G198" s="21"/>
      <c r="H198" s="21"/>
      <c r="L198" s="1"/>
      <c r="M198" s="1"/>
      <c r="N198" s="1"/>
    </row>
    <row r="199" spans="1:14" ht="15.75" customHeight="1" x14ac:dyDescent="0.25">
      <c r="A199" s="55"/>
      <c r="E199" s="21"/>
      <c r="F199" s="21"/>
      <c r="G199" s="21"/>
      <c r="H199" s="21"/>
      <c r="L199" s="1"/>
      <c r="M199" s="1"/>
      <c r="N199" s="1"/>
    </row>
    <row r="200" spans="1:14" ht="15.75" customHeight="1" x14ac:dyDescent="0.25">
      <c r="A200" s="55"/>
      <c r="E200" s="21"/>
      <c r="F200" s="21"/>
      <c r="G200" s="21"/>
      <c r="H200" s="21"/>
      <c r="L200" s="1"/>
      <c r="M200" s="1"/>
      <c r="N200" s="1"/>
    </row>
    <row r="201" spans="1:14" ht="15.75" customHeight="1" x14ac:dyDescent="0.25">
      <c r="A201" s="55"/>
      <c r="E201" s="21"/>
      <c r="F201" s="21"/>
      <c r="G201" s="21"/>
      <c r="H201" s="21"/>
      <c r="L201" s="1"/>
      <c r="M201" s="1"/>
      <c r="N201" s="1"/>
    </row>
    <row r="202" spans="1:14" ht="15.75" customHeight="1" x14ac:dyDescent="0.25">
      <c r="A202" s="55"/>
      <c r="E202" s="21"/>
      <c r="F202" s="21"/>
      <c r="G202" s="21"/>
      <c r="H202" s="21"/>
      <c r="L202" s="1"/>
      <c r="M202" s="1"/>
      <c r="N202" s="1"/>
    </row>
    <row r="203" spans="1:14" ht="15.75" customHeight="1" x14ac:dyDescent="0.25">
      <c r="A203" s="55"/>
      <c r="E203" s="21"/>
      <c r="F203" s="21"/>
      <c r="G203" s="21"/>
      <c r="H203" s="21"/>
      <c r="L203" s="1"/>
      <c r="M203" s="1"/>
      <c r="N203" s="1"/>
    </row>
    <row r="204" spans="1:14" ht="15.75" customHeight="1" x14ac:dyDescent="0.25">
      <c r="A204" s="55"/>
      <c r="E204" s="21"/>
      <c r="F204" s="21"/>
      <c r="G204" s="21"/>
      <c r="H204" s="21"/>
      <c r="L204" s="1"/>
      <c r="M204" s="1"/>
      <c r="N204" s="1"/>
    </row>
    <row r="205" spans="1:14" ht="15.75" customHeight="1" x14ac:dyDescent="0.25">
      <c r="A205" s="55"/>
      <c r="E205" s="21"/>
      <c r="F205" s="21"/>
      <c r="G205" s="21"/>
      <c r="H205" s="21"/>
      <c r="L205" s="1"/>
      <c r="M205" s="1"/>
      <c r="N205" s="1"/>
    </row>
    <row r="206" spans="1:14" ht="15.75" customHeight="1" x14ac:dyDescent="0.25">
      <c r="A206" s="55"/>
      <c r="E206" s="21"/>
      <c r="F206" s="21"/>
      <c r="G206" s="21"/>
      <c r="H206" s="21"/>
      <c r="L206" s="1"/>
      <c r="M206" s="1"/>
      <c r="N206" s="1"/>
    </row>
    <row r="207" spans="1:14" ht="15.75" customHeight="1" x14ac:dyDescent="0.25">
      <c r="A207" s="55"/>
      <c r="E207" s="21"/>
      <c r="F207" s="21"/>
      <c r="G207" s="21"/>
      <c r="H207" s="21"/>
      <c r="L207" s="1"/>
      <c r="M207" s="1"/>
      <c r="N207" s="1"/>
    </row>
    <row r="208" spans="1:14" ht="15.75" customHeight="1" x14ac:dyDescent="0.25">
      <c r="A208" s="55"/>
      <c r="E208" s="21"/>
      <c r="F208" s="21"/>
      <c r="G208" s="21"/>
      <c r="H208" s="21"/>
      <c r="L208" s="1"/>
      <c r="M208" s="1"/>
      <c r="N208" s="1"/>
    </row>
    <row r="209" spans="1:14" ht="15.75" customHeight="1" x14ac:dyDescent="0.25">
      <c r="A209" s="55"/>
      <c r="E209" s="21"/>
      <c r="F209" s="21"/>
      <c r="G209" s="21"/>
      <c r="H209" s="21"/>
      <c r="L209" s="1"/>
      <c r="M209" s="1"/>
      <c r="N209" s="1"/>
    </row>
    <row r="210" spans="1:14" ht="15.75" customHeight="1" x14ac:dyDescent="0.25">
      <c r="A210" s="55"/>
      <c r="E210" s="21"/>
      <c r="F210" s="21"/>
      <c r="G210" s="21"/>
      <c r="H210" s="21"/>
      <c r="L210" s="1"/>
      <c r="M210" s="1"/>
      <c r="N210" s="1"/>
    </row>
    <row r="211" spans="1:14" ht="15.75" customHeight="1" x14ac:dyDescent="0.25">
      <c r="A211" s="55"/>
      <c r="E211" s="21"/>
      <c r="F211" s="21"/>
      <c r="G211" s="21"/>
      <c r="H211" s="21"/>
      <c r="L211" s="1"/>
      <c r="M211" s="1"/>
      <c r="N211" s="1"/>
    </row>
    <row r="212" spans="1:14" ht="15.75" customHeight="1" x14ac:dyDescent="0.25">
      <c r="A212" s="55"/>
      <c r="E212" s="21"/>
      <c r="F212" s="21"/>
      <c r="G212" s="21"/>
      <c r="H212" s="21"/>
      <c r="L212" s="1"/>
      <c r="M212" s="1"/>
      <c r="N212" s="1"/>
    </row>
    <row r="213" spans="1:14" ht="15.75" customHeight="1" x14ac:dyDescent="0.25">
      <c r="A213" s="55"/>
      <c r="E213" s="21"/>
      <c r="F213" s="21"/>
      <c r="G213" s="21"/>
      <c r="H213" s="21"/>
      <c r="L213" s="1"/>
      <c r="M213" s="1"/>
      <c r="N213" s="1"/>
    </row>
    <row r="214" spans="1:14" ht="15.75" customHeight="1" x14ac:dyDescent="0.25">
      <c r="A214" s="55"/>
      <c r="E214" s="21"/>
      <c r="F214" s="21"/>
      <c r="G214" s="21"/>
      <c r="H214" s="21"/>
      <c r="L214" s="1"/>
      <c r="M214" s="1"/>
      <c r="N214" s="1"/>
    </row>
    <row r="215" spans="1:14" ht="15.75" customHeight="1" x14ac:dyDescent="0.25">
      <c r="A215" s="55"/>
      <c r="E215" s="21"/>
      <c r="F215" s="21"/>
      <c r="G215" s="21"/>
      <c r="H215" s="21"/>
      <c r="L215" s="1"/>
      <c r="M215" s="1"/>
      <c r="N215" s="1"/>
    </row>
    <row r="216" spans="1:14" ht="15.75" customHeight="1" x14ac:dyDescent="0.25">
      <c r="A216" s="55"/>
      <c r="E216" s="21"/>
      <c r="F216" s="21"/>
      <c r="G216" s="21"/>
      <c r="H216" s="21"/>
      <c r="L216" s="1"/>
      <c r="M216" s="1"/>
      <c r="N216" s="1"/>
    </row>
    <row r="217" spans="1:14" ht="15.75" customHeight="1" x14ac:dyDescent="0.25">
      <c r="A217" s="55"/>
      <c r="E217" s="21"/>
      <c r="F217" s="21"/>
      <c r="G217" s="21"/>
      <c r="H217" s="21"/>
      <c r="L217" s="1"/>
      <c r="M217" s="1"/>
      <c r="N217" s="1"/>
    </row>
    <row r="218" spans="1:14" ht="15.75" customHeight="1" x14ac:dyDescent="0.25">
      <c r="A218" s="55"/>
      <c r="E218" s="21"/>
      <c r="F218" s="21"/>
      <c r="G218" s="21"/>
      <c r="H218" s="21"/>
      <c r="L218" s="1"/>
      <c r="M218" s="1"/>
      <c r="N218" s="1"/>
    </row>
    <row r="219" spans="1:14" ht="15.75" customHeight="1" x14ac:dyDescent="0.25">
      <c r="A219" s="55"/>
      <c r="E219" s="21"/>
      <c r="F219" s="21"/>
      <c r="G219" s="21"/>
      <c r="H219" s="21"/>
      <c r="L219" s="1"/>
      <c r="M219" s="1"/>
      <c r="N219" s="1"/>
    </row>
    <row r="220" spans="1:14" ht="15.75" customHeight="1" x14ac:dyDescent="0.25">
      <c r="A220" s="55"/>
      <c r="E220" s="21"/>
      <c r="F220" s="21"/>
      <c r="G220" s="21"/>
      <c r="H220" s="21"/>
      <c r="L220" s="1"/>
      <c r="M220" s="1"/>
      <c r="N220" s="1"/>
    </row>
    <row r="221" spans="1:14" ht="15.75" customHeight="1" x14ac:dyDescent="0.25"/>
    <row r="222" spans="1:14" ht="15.75" customHeight="1" x14ac:dyDescent="0.25"/>
    <row r="223" spans="1:14" ht="15.75" customHeight="1" x14ac:dyDescent="0.25"/>
    <row r="224" spans="1:1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mergeCells count="5">
    <mergeCell ref="A1:H1"/>
    <mergeCell ref="A4:H4"/>
    <mergeCell ref="E5:H5"/>
    <mergeCell ref="A8:H8"/>
    <mergeCell ref="D20:F20"/>
  </mergeCells>
  <printOptions horizontalCentered="1" verticalCentered="1"/>
  <pageMargins left="0.25" right="0.25" top="0.75" bottom="0.75" header="0.3" footer="0.3"/>
  <pageSetup paperSize="9"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000"/>
  <sheetViews>
    <sheetView workbookViewId="0"/>
  </sheetViews>
  <sheetFormatPr defaultColWidth="14.42578125" defaultRowHeight="15" customHeight="1" x14ac:dyDescent="0.25"/>
  <cols>
    <col min="1" max="1" width="6" customWidth="1"/>
    <col min="2" max="2" width="43.85546875" customWidth="1"/>
    <col min="3" max="13" width="11.28515625" customWidth="1"/>
    <col min="14" max="14" width="8.7109375" customWidth="1"/>
    <col min="15" max="15" width="13.28515625" customWidth="1"/>
  </cols>
  <sheetData>
    <row r="1" spans="1:15" ht="36" x14ac:dyDescent="0.55000000000000004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23"/>
    </row>
    <row r="2" spans="1:15" x14ac:dyDescent="0.25">
      <c r="A2" s="56" t="s">
        <v>1</v>
      </c>
      <c r="B2" s="133" t="str">
        <f>'orçamento  c barreira'!B2</f>
        <v>Aditivo Ponte Ivaí</v>
      </c>
      <c r="C2" s="134"/>
      <c r="D2" s="134"/>
      <c r="E2" s="134"/>
      <c r="F2" s="57"/>
      <c r="G2" s="58"/>
      <c r="H2" s="58"/>
      <c r="I2" s="59"/>
      <c r="J2" s="59"/>
      <c r="K2" s="59"/>
      <c r="L2" s="58" t="s">
        <v>3</v>
      </c>
      <c r="M2" s="60">
        <f>'orçamento  c barreira'!E2</f>
        <v>112.23</v>
      </c>
    </row>
    <row r="3" spans="1:15" x14ac:dyDescent="0.25">
      <c r="A3" s="61" t="s">
        <v>5</v>
      </c>
      <c r="B3" s="135" t="str">
        <f>'orçamento  c barreira'!B3</f>
        <v>Arroio São Felipe, Rincão do Ivaí, Salto do Jacuí/RS</v>
      </c>
      <c r="C3" s="136"/>
      <c r="D3" s="136"/>
      <c r="E3" s="136"/>
      <c r="F3" s="62"/>
      <c r="G3" s="63"/>
      <c r="H3" s="63"/>
      <c r="I3" s="63"/>
      <c r="J3" s="63"/>
      <c r="K3" s="63"/>
      <c r="L3" s="63"/>
      <c r="M3" s="64"/>
    </row>
    <row r="4" spans="1:15" ht="18.75" x14ac:dyDescent="0.3">
      <c r="A4" s="137" t="s">
        <v>40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0"/>
    </row>
    <row r="5" spans="1:15" ht="14.25" customHeight="1" x14ac:dyDescent="0.2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29"/>
      <c r="M5" s="27"/>
      <c r="N5" s="27"/>
      <c r="O5" s="27"/>
    </row>
    <row r="6" spans="1:15" ht="14.25" customHeight="1" x14ac:dyDescent="0.25">
      <c r="A6" s="124" t="s">
        <v>41</v>
      </c>
      <c r="B6" s="125"/>
      <c r="C6" s="118" t="s">
        <v>42</v>
      </c>
      <c r="D6" s="120" t="s">
        <v>43</v>
      </c>
      <c r="E6" s="121"/>
      <c r="F6" s="120" t="s">
        <v>44</v>
      </c>
      <c r="G6" s="121"/>
      <c r="H6" s="120" t="s">
        <v>45</v>
      </c>
      <c r="I6" s="121"/>
      <c r="J6" s="120" t="s">
        <v>46</v>
      </c>
      <c r="K6" s="121"/>
      <c r="L6" s="120" t="s">
        <v>47</v>
      </c>
      <c r="M6" s="121"/>
      <c r="N6" s="27"/>
      <c r="O6" s="27"/>
    </row>
    <row r="7" spans="1:15" ht="14.25" customHeight="1" x14ac:dyDescent="0.25">
      <c r="A7" s="126"/>
      <c r="B7" s="127"/>
      <c r="C7" s="119"/>
      <c r="D7" s="65" t="s">
        <v>48</v>
      </c>
      <c r="E7" s="66" t="s">
        <v>49</v>
      </c>
      <c r="F7" s="65" t="s">
        <v>48</v>
      </c>
      <c r="G7" s="66" t="s">
        <v>49</v>
      </c>
      <c r="H7" s="65" t="s">
        <v>48</v>
      </c>
      <c r="I7" s="66" t="s">
        <v>49</v>
      </c>
      <c r="J7" s="65" t="s">
        <v>48</v>
      </c>
      <c r="K7" s="66" t="s">
        <v>49</v>
      </c>
      <c r="L7" s="65" t="s">
        <v>48</v>
      </c>
      <c r="M7" s="66" t="s">
        <v>49</v>
      </c>
      <c r="N7" s="27"/>
      <c r="O7" s="27"/>
    </row>
    <row r="8" spans="1:15" ht="14.25" customHeight="1" x14ac:dyDescent="0.25">
      <c r="A8" s="67">
        <v>1</v>
      </c>
      <c r="B8" s="68" t="e">
        <f>'orçamento  c barreira'!#REF!</f>
        <v>#REF!</v>
      </c>
      <c r="C8" s="69" t="e">
        <f>'orçamento  c barreira'!#REF!</f>
        <v>#REF!</v>
      </c>
      <c r="D8" s="70">
        <v>0.1</v>
      </c>
      <c r="E8" s="71">
        <f t="shared" ref="E8:E21" si="0">D8</f>
        <v>0.1</v>
      </c>
      <c r="F8" s="70">
        <v>0.1</v>
      </c>
      <c r="G8" s="71">
        <f t="shared" ref="G8:G21" si="1">E8+F8</f>
        <v>0.2</v>
      </c>
      <c r="H8" s="70">
        <v>0.1</v>
      </c>
      <c r="I8" s="71">
        <f t="shared" ref="I8:I21" si="2">G8+H8</f>
        <v>0.30000000000000004</v>
      </c>
      <c r="J8" s="70">
        <v>0.1</v>
      </c>
      <c r="K8" s="71">
        <f t="shared" ref="K8:K21" si="3">I8+J8</f>
        <v>0.4</v>
      </c>
      <c r="L8" s="70">
        <v>0.1</v>
      </c>
      <c r="M8" s="71">
        <f t="shared" ref="M8:M21" si="4">K8+L8</f>
        <v>0.5</v>
      </c>
      <c r="N8" s="27"/>
      <c r="O8" s="27"/>
    </row>
    <row r="9" spans="1:15" ht="14.25" customHeight="1" x14ac:dyDescent="0.25">
      <c r="A9" s="67">
        <f>A8+1</f>
        <v>2</v>
      </c>
      <c r="B9" s="68" t="e">
        <f>'orçamento  c barreira'!#REF!</f>
        <v>#REF!</v>
      </c>
      <c r="C9" s="69" t="e">
        <f>'orçamento  c barreira'!#REF!</f>
        <v>#REF!</v>
      </c>
      <c r="D9" s="70">
        <v>0.5</v>
      </c>
      <c r="E9" s="71">
        <f t="shared" si="0"/>
        <v>0.5</v>
      </c>
      <c r="F9" s="70">
        <v>0.25</v>
      </c>
      <c r="G9" s="71">
        <f t="shared" si="1"/>
        <v>0.75</v>
      </c>
      <c r="H9" s="70">
        <v>0.25</v>
      </c>
      <c r="I9" s="71">
        <f t="shared" si="2"/>
        <v>1</v>
      </c>
      <c r="J9" s="70"/>
      <c r="K9" s="71">
        <f t="shared" si="3"/>
        <v>1</v>
      </c>
      <c r="L9" s="70"/>
      <c r="M9" s="71">
        <f t="shared" si="4"/>
        <v>1</v>
      </c>
      <c r="N9" s="27"/>
      <c r="O9" s="27"/>
    </row>
    <row r="10" spans="1:15" ht="14.25" customHeight="1" x14ac:dyDescent="0.25">
      <c r="A10" s="67">
        <v>3</v>
      </c>
      <c r="B10" s="68" t="e">
        <f>'orçamento  c barreira'!#REF!</f>
        <v>#REF!</v>
      </c>
      <c r="C10" s="69" t="e">
        <f>'orçamento  c barreira'!#REF!</f>
        <v>#REF!</v>
      </c>
      <c r="D10" s="70">
        <v>1</v>
      </c>
      <c r="E10" s="71">
        <f t="shared" si="0"/>
        <v>1</v>
      </c>
      <c r="F10" s="70"/>
      <c r="G10" s="71">
        <f t="shared" si="1"/>
        <v>1</v>
      </c>
      <c r="H10" s="70"/>
      <c r="I10" s="71">
        <f t="shared" si="2"/>
        <v>1</v>
      </c>
      <c r="J10" s="70"/>
      <c r="K10" s="71">
        <f t="shared" si="3"/>
        <v>1</v>
      </c>
      <c r="L10" s="70"/>
      <c r="M10" s="71">
        <f t="shared" si="4"/>
        <v>1</v>
      </c>
      <c r="N10" s="27"/>
      <c r="O10" s="27"/>
    </row>
    <row r="11" spans="1:15" ht="14.25" customHeight="1" x14ac:dyDescent="0.25">
      <c r="A11" s="67">
        <v>4</v>
      </c>
      <c r="B11" s="68" t="e">
        <f>'orçamento  c barreira'!#REF!</f>
        <v>#REF!</v>
      </c>
      <c r="C11" s="69" t="e">
        <f>'orçamento  c barreira'!#REF!</f>
        <v>#REF!</v>
      </c>
      <c r="D11" s="70">
        <v>0.25</v>
      </c>
      <c r="E11" s="71">
        <f t="shared" si="0"/>
        <v>0.25</v>
      </c>
      <c r="F11" s="70">
        <v>0.5</v>
      </c>
      <c r="G11" s="71">
        <f t="shared" si="1"/>
        <v>0.75</v>
      </c>
      <c r="H11" s="70">
        <v>0.25</v>
      </c>
      <c r="I11" s="71">
        <f t="shared" si="2"/>
        <v>1</v>
      </c>
      <c r="J11" s="70"/>
      <c r="K11" s="71">
        <f t="shared" si="3"/>
        <v>1</v>
      </c>
      <c r="L11" s="70"/>
      <c r="M11" s="71">
        <f t="shared" si="4"/>
        <v>1</v>
      </c>
      <c r="N11" s="27"/>
      <c r="O11" s="27"/>
    </row>
    <row r="12" spans="1:15" ht="14.25" customHeight="1" x14ac:dyDescent="0.25">
      <c r="A12" s="67">
        <v>5</v>
      </c>
      <c r="B12" s="68" t="e">
        <f>'orçamento  c barreira'!#REF!</f>
        <v>#REF!</v>
      </c>
      <c r="C12" s="69" t="e">
        <f>'orçamento  c barreira'!#REF!</f>
        <v>#REF!</v>
      </c>
      <c r="D12" s="70">
        <v>0.25</v>
      </c>
      <c r="E12" s="71">
        <f t="shared" si="0"/>
        <v>0.25</v>
      </c>
      <c r="F12" s="70">
        <v>0.25</v>
      </c>
      <c r="G12" s="71">
        <f t="shared" si="1"/>
        <v>0.5</v>
      </c>
      <c r="H12" s="70">
        <v>0.5</v>
      </c>
      <c r="I12" s="71">
        <f t="shared" si="2"/>
        <v>1</v>
      </c>
      <c r="J12" s="70"/>
      <c r="K12" s="71">
        <f t="shared" si="3"/>
        <v>1</v>
      </c>
      <c r="L12" s="70"/>
      <c r="M12" s="71">
        <f t="shared" si="4"/>
        <v>1</v>
      </c>
      <c r="N12" s="27"/>
      <c r="O12" s="27"/>
    </row>
    <row r="13" spans="1:15" ht="14.25" customHeight="1" x14ac:dyDescent="0.25">
      <c r="A13" s="67">
        <v>6</v>
      </c>
      <c r="B13" s="68" t="e">
        <f>'orçamento  c barreira'!#REF!</f>
        <v>#REF!</v>
      </c>
      <c r="C13" s="69" t="e">
        <f>'orçamento  c barreira'!#REF!</f>
        <v>#REF!</v>
      </c>
      <c r="D13" s="70">
        <v>0.1</v>
      </c>
      <c r="E13" s="71">
        <f t="shared" si="0"/>
        <v>0.1</v>
      </c>
      <c r="F13" s="70">
        <v>0.4</v>
      </c>
      <c r="G13" s="71">
        <f t="shared" si="1"/>
        <v>0.5</v>
      </c>
      <c r="H13" s="70">
        <v>0.5</v>
      </c>
      <c r="I13" s="71">
        <f t="shared" si="2"/>
        <v>1</v>
      </c>
      <c r="J13" s="70"/>
      <c r="K13" s="71">
        <f t="shared" si="3"/>
        <v>1</v>
      </c>
      <c r="L13" s="70"/>
      <c r="M13" s="71">
        <f t="shared" si="4"/>
        <v>1</v>
      </c>
      <c r="N13" s="27"/>
      <c r="O13" s="27"/>
    </row>
    <row r="14" spans="1:15" ht="14.25" customHeight="1" x14ac:dyDescent="0.25">
      <c r="A14" s="67">
        <v>7</v>
      </c>
      <c r="B14" s="68" t="e">
        <f>'orçamento  c barreira'!#REF!</f>
        <v>#REF!</v>
      </c>
      <c r="C14" s="69" t="e">
        <f>'orçamento  c barreira'!#REF!</f>
        <v>#REF!</v>
      </c>
      <c r="D14" s="70"/>
      <c r="E14" s="71">
        <f t="shared" si="0"/>
        <v>0</v>
      </c>
      <c r="F14" s="70"/>
      <c r="G14" s="71">
        <f t="shared" si="1"/>
        <v>0</v>
      </c>
      <c r="H14" s="70">
        <v>0.4</v>
      </c>
      <c r="I14" s="71">
        <f t="shared" si="2"/>
        <v>0.4</v>
      </c>
      <c r="J14" s="70">
        <v>0.3</v>
      </c>
      <c r="K14" s="71">
        <f t="shared" si="3"/>
        <v>0.7</v>
      </c>
      <c r="L14" s="70">
        <v>0.3</v>
      </c>
      <c r="M14" s="71">
        <f t="shared" si="4"/>
        <v>1</v>
      </c>
      <c r="N14" s="27"/>
      <c r="O14" s="27"/>
    </row>
    <row r="15" spans="1:15" ht="14.25" customHeight="1" x14ac:dyDescent="0.25">
      <c r="A15" s="67">
        <v>8</v>
      </c>
      <c r="B15" s="68" t="e">
        <f>'orçamento  c barreira'!#REF!</f>
        <v>#REF!</v>
      </c>
      <c r="C15" s="69" t="e">
        <f>'orçamento  c barreira'!#REF!</f>
        <v>#REF!</v>
      </c>
      <c r="D15" s="70"/>
      <c r="E15" s="71">
        <f t="shared" si="0"/>
        <v>0</v>
      </c>
      <c r="F15" s="70"/>
      <c r="G15" s="71">
        <f t="shared" si="1"/>
        <v>0</v>
      </c>
      <c r="H15" s="70">
        <v>0.2</v>
      </c>
      <c r="I15" s="71">
        <f t="shared" si="2"/>
        <v>0.2</v>
      </c>
      <c r="J15" s="70">
        <v>0.5</v>
      </c>
      <c r="K15" s="71">
        <f t="shared" si="3"/>
        <v>0.7</v>
      </c>
      <c r="L15" s="70">
        <v>0.3</v>
      </c>
      <c r="M15" s="71">
        <f t="shared" si="4"/>
        <v>1</v>
      </c>
      <c r="N15" s="27"/>
      <c r="O15" s="27"/>
    </row>
    <row r="16" spans="1:15" ht="14.25" customHeight="1" x14ac:dyDescent="0.25">
      <c r="A16" s="67">
        <v>9</v>
      </c>
      <c r="B16" s="68" t="e">
        <f>'orçamento  c barreira'!#REF!</f>
        <v>#REF!</v>
      </c>
      <c r="C16" s="69" t="e">
        <f>'orçamento  c barreira'!#REF!</f>
        <v>#REF!</v>
      </c>
      <c r="D16" s="70"/>
      <c r="E16" s="71">
        <f t="shared" si="0"/>
        <v>0</v>
      </c>
      <c r="F16" s="70"/>
      <c r="G16" s="71">
        <f t="shared" si="1"/>
        <v>0</v>
      </c>
      <c r="H16" s="70"/>
      <c r="I16" s="71">
        <f t="shared" si="2"/>
        <v>0</v>
      </c>
      <c r="J16" s="70"/>
      <c r="K16" s="71">
        <f t="shared" si="3"/>
        <v>0</v>
      </c>
      <c r="L16" s="70">
        <v>0.1</v>
      </c>
      <c r="M16" s="71">
        <f t="shared" si="4"/>
        <v>0.1</v>
      </c>
      <c r="N16" s="27"/>
      <c r="O16" s="27"/>
    </row>
    <row r="17" spans="1:15" ht="14.25" customHeight="1" x14ac:dyDescent="0.25">
      <c r="A17" s="67">
        <v>10</v>
      </c>
      <c r="B17" s="72" t="e">
        <f>'orçamento  c barreira'!#REF!</f>
        <v>#REF!</v>
      </c>
      <c r="C17" s="69" t="e">
        <f>'orçamento  c barreira'!#REF!</f>
        <v>#REF!</v>
      </c>
      <c r="D17" s="70"/>
      <c r="E17" s="71">
        <f t="shared" si="0"/>
        <v>0</v>
      </c>
      <c r="F17" s="70"/>
      <c r="G17" s="71">
        <f t="shared" si="1"/>
        <v>0</v>
      </c>
      <c r="H17" s="70"/>
      <c r="I17" s="71">
        <f t="shared" si="2"/>
        <v>0</v>
      </c>
      <c r="J17" s="70"/>
      <c r="K17" s="71">
        <f t="shared" si="3"/>
        <v>0</v>
      </c>
      <c r="L17" s="70">
        <v>0.15</v>
      </c>
      <c r="M17" s="71">
        <f t="shared" si="4"/>
        <v>0.15</v>
      </c>
      <c r="N17" s="27"/>
      <c r="O17" s="27"/>
    </row>
    <row r="18" spans="1:15" ht="14.25" customHeight="1" x14ac:dyDescent="0.25">
      <c r="A18" s="67">
        <v>11</v>
      </c>
      <c r="B18" s="68" t="e">
        <f>'orçamento  c barreira'!#REF!</f>
        <v>#REF!</v>
      </c>
      <c r="C18" s="69" t="e">
        <f>'orçamento  c barreira'!#REF!</f>
        <v>#REF!</v>
      </c>
      <c r="D18" s="70"/>
      <c r="E18" s="71">
        <f t="shared" si="0"/>
        <v>0</v>
      </c>
      <c r="F18" s="70"/>
      <c r="G18" s="71">
        <f t="shared" si="1"/>
        <v>0</v>
      </c>
      <c r="H18" s="70"/>
      <c r="I18" s="71">
        <f t="shared" si="2"/>
        <v>0</v>
      </c>
      <c r="J18" s="70"/>
      <c r="K18" s="71">
        <f t="shared" si="3"/>
        <v>0</v>
      </c>
      <c r="L18" s="70"/>
      <c r="M18" s="71">
        <f t="shared" si="4"/>
        <v>0</v>
      </c>
      <c r="N18" s="27"/>
      <c r="O18" s="27"/>
    </row>
    <row r="19" spans="1:15" ht="14.25" customHeight="1" x14ac:dyDescent="0.25">
      <c r="A19" s="67">
        <v>12</v>
      </c>
      <c r="B19" s="68" t="e">
        <f>'orçamento  c barreira'!#REF!</f>
        <v>#REF!</v>
      </c>
      <c r="C19" s="69" t="e">
        <f>'orçamento  c barreira'!#REF!</f>
        <v>#REF!</v>
      </c>
      <c r="D19" s="70"/>
      <c r="E19" s="71">
        <f t="shared" si="0"/>
        <v>0</v>
      </c>
      <c r="F19" s="70"/>
      <c r="G19" s="71">
        <f t="shared" si="1"/>
        <v>0</v>
      </c>
      <c r="H19" s="70"/>
      <c r="I19" s="71">
        <f t="shared" si="2"/>
        <v>0</v>
      </c>
      <c r="J19" s="70"/>
      <c r="K19" s="71">
        <f t="shared" si="3"/>
        <v>0</v>
      </c>
      <c r="L19" s="70"/>
      <c r="M19" s="71">
        <f t="shared" si="4"/>
        <v>0</v>
      </c>
      <c r="N19" s="27"/>
      <c r="O19" s="27"/>
    </row>
    <row r="20" spans="1:15" ht="14.25" customHeight="1" x14ac:dyDescent="0.25">
      <c r="A20" s="67">
        <v>13</v>
      </c>
      <c r="B20" s="68" t="str">
        <f>'orçamento  c barreira'!$C$9</f>
        <v xml:space="preserve">BARREIRAS E SINALIZAÇÃO																	</v>
      </c>
      <c r="C20" s="69">
        <f>'orçamento  c barreira'!$H$9</f>
        <v>18695.150000000001</v>
      </c>
      <c r="D20" s="70"/>
      <c r="E20" s="71">
        <f t="shared" si="0"/>
        <v>0</v>
      </c>
      <c r="F20" s="70"/>
      <c r="G20" s="71">
        <f t="shared" si="1"/>
        <v>0</v>
      </c>
      <c r="H20" s="70"/>
      <c r="I20" s="71">
        <f t="shared" si="2"/>
        <v>0</v>
      </c>
      <c r="J20" s="70"/>
      <c r="K20" s="71">
        <f t="shared" si="3"/>
        <v>0</v>
      </c>
      <c r="L20" s="70"/>
      <c r="M20" s="71">
        <f t="shared" si="4"/>
        <v>0</v>
      </c>
      <c r="N20" s="27"/>
      <c r="O20" s="27"/>
    </row>
    <row r="21" spans="1:15" ht="14.25" customHeight="1" x14ac:dyDescent="0.25">
      <c r="A21" s="129" t="s">
        <v>50</v>
      </c>
      <c r="B21" s="130"/>
      <c r="C21" s="73"/>
      <c r="D21" s="74" t="e">
        <f>D22/C42</f>
        <v>#REF!</v>
      </c>
      <c r="E21" s="75" t="e">
        <f t="shared" si="0"/>
        <v>#REF!</v>
      </c>
      <c r="F21" s="74" t="e">
        <f>F22/C42</f>
        <v>#REF!</v>
      </c>
      <c r="G21" s="75" t="e">
        <f t="shared" si="1"/>
        <v>#REF!</v>
      </c>
      <c r="H21" s="74" t="e">
        <f>H22/C42</f>
        <v>#REF!</v>
      </c>
      <c r="I21" s="75" t="e">
        <f t="shared" si="2"/>
        <v>#REF!</v>
      </c>
      <c r="J21" s="74" t="e">
        <f>J22/C42</f>
        <v>#REF!</v>
      </c>
      <c r="K21" s="75" t="e">
        <f t="shared" si="3"/>
        <v>#REF!</v>
      </c>
      <c r="L21" s="74" t="e">
        <f>L22/C42</f>
        <v>#REF!</v>
      </c>
      <c r="M21" s="75" t="e">
        <f t="shared" si="4"/>
        <v>#REF!</v>
      </c>
      <c r="N21" s="27"/>
      <c r="O21" s="27"/>
    </row>
    <row r="22" spans="1:15" ht="14.25" customHeight="1" x14ac:dyDescent="0.25">
      <c r="A22" s="76"/>
      <c r="B22" s="77" t="s">
        <v>51</v>
      </c>
      <c r="C22" s="78"/>
      <c r="D22" s="122" t="e">
        <f>($C$8*D8)+($C$9*D9)+($C$10*D10)+($C$11*D11)+($C$12*D12)+($C$13*D13)+($C$14*D14)+($C$15*D15)+($C$16*D16)+($C$20*D20)</f>
        <v>#REF!</v>
      </c>
      <c r="E22" s="123"/>
      <c r="F22" s="122" t="e">
        <f>($C$8*F8)+($C$9*F9)+($C$10*F10)+($C$11*F11)+($C$12*F12)+($C$13*F13)+($C$14*F14)+($C$15*F15)+($C$16*F16)+($C$20*F20)+($C$17*F17)+($C$19*F19)</f>
        <v>#REF!</v>
      </c>
      <c r="G22" s="123"/>
      <c r="H22" s="122" t="e">
        <f>($C$8*H8)+($C$9*H9)+($C$10*H10)+($C$11*H11)+($C$12*H12)+($C$13*H13)+($C$14*H14)+($C$15*H15)+($C$16*H16)+($C$20*H20)+($C$17*H17)+($C$19*H19)+($C$18*H18)</f>
        <v>#REF!</v>
      </c>
      <c r="I22" s="123"/>
      <c r="J22" s="122" t="e">
        <f>($C$8*J8)+($C$9*J9)+($C$10*J10)+($C$11*J11)+($C$12*J12)+($C$13*J13)+($C$14*J14)+($C$15*J15)+($C$16*J16)+($C$20*J20)+(J17*$C$17)+(J18*$C$18)+(J19*$C$19)</f>
        <v>#REF!</v>
      </c>
      <c r="K22" s="123"/>
      <c r="L22" s="122" t="e">
        <f>($C$8*L8)+($C$9*L9)+($C$10*L10)+($C$11*L11)+($C$12*L12)+($C$13*L13)+($C$14*L14)+($C$15*L15)+($C$16*L16)+($C$20*L20)+(L17*$C$17)+(L18*$C$18)+(L19*$C$19)</f>
        <v>#REF!</v>
      </c>
      <c r="M22" s="123"/>
      <c r="N22" s="27"/>
      <c r="O22" s="79"/>
    </row>
    <row r="23" spans="1:15" ht="14.25" customHeight="1" x14ac:dyDescent="0.25">
      <c r="A23" s="80"/>
      <c r="B23" s="81" t="s">
        <v>52</v>
      </c>
      <c r="C23" s="82" t="e">
        <f>SUM(C8:C20)</f>
        <v>#REF!</v>
      </c>
      <c r="D23" s="115" t="e">
        <f>D22</f>
        <v>#REF!</v>
      </c>
      <c r="E23" s="116"/>
      <c r="F23" s="115" t="e">
        <f>F22+D23</f>
        <v>#REF!</v>
      </c>
      <c r="G23" s="116"/>
      <c r="H23" s="115" t="e">
        <f>H22+F23</f>
        <v>#REF!</v>
      </c>
      <c r="I23" s="116"/>
      <c r="J23" s="115" t="e">
        <f>J22+H23</f>
        <v>#REF!</v>
      </c>
      <c r="K23" s="116"/>
      <c r="L23" s="115" t="e">
        <f>L22+J23</f>
        <v>#REF!</v>
      </c>
      <c r="M23" s="116"/>
      <c r="N23" s="27"/>
      <c r="O23" s="27"/>
    </row>
    <row r="24" spans="1:15" ht="14.25" customHeight="1" x14ac:dyDescent="0.25">
      <c r="A24" s="76"/>
      <c r="B24" s="77"/>
      <c r="C24" s="83"/>
      <c r="D24" s="84"/>
      <c r="E24" s="85"/>
      <c r="F24" s="84"/>
      <c r="G24" s="85"/>
      <c r="H24" s="84"/>
      <c r="I24" s="85"/>
      <c r="J24" s="84"/>
      <c r="K24" s="85"/>
      <c r="L24" s="84"/>
      <c r="M24" s="86"/>
      <c r="N24" s="27"/>
      <c r="O24" s="27"/>
    </row>
    <row r="25" spans="1:15" ht="14.25" customHeight="1" x14ac:dyDescent="0.25">
      <c r="A25" s="124" t="s">
        <v>41</v>
      </c>
      <c r="B25" s="125"/>
      <c r="C25" s="118" t="s">
        <v>42</v>
      </c>
      <c r="D25" s="120" t="s">
        <v>53</v>
      </c>
      <c r="E25" s="121"/>
      <c r="F25" s="120" t="s">
        <v>54</v>
      </c>
      <c r="G25" s="121"/>
      <c r="H25" s="120" t="s">
        <v>55</v>
      </c>
      <c r="I25" s="121"/>
      <c r="J25" s="120" t="s">
        <v>56</v>
      </c>
      <c r="K25" s="121"/>
      <c r="L25" s="120" t="s">
        <v>57</v>
      </c>
      <c r="M25" s="121"/>
      <c r="N25" s="27"/>
      <c r="O25" s="27"/>
    </row>
    <row r="26" spans="1:15" ht="14.25" customHeight="1" x14ac:dyDescent="0.25">
      <c r="A26" s="126"/>
      <c r="B26" s="127"/>
      <c r="C26" s="119"/>
      <c r="D26" s="65" t="s">
        <v>48</v>
      </c>
      <c r="E26" s="66" t="s">
        <v>49</v>
      </c>
      <c r="F26" s="65" t="s">
        <v>48</v>
      </c>
      <c r="G26" s="66" t="s">
        <v>49</v>
      </c>
      <c r="H26" s="65" t="s">
        <v>48</v>
      </c>
      <c r="I26" s="66" t="s">
        <v>49</v>
      </c>
      <c r="J26" s="65" t="s">
        <v>48</v>
      </c>
      <c r="K26" s="66" t="s">
        <v>49</v>
      </c>
      <c r="L26" s="65" t="s">
        <v>48</v>
      </c>
      <c r="M26" s="66" t="s">
        <v>49</v>
      </c>
      <c r="N26" s="27"/>
      <c r="O26" s="27"/>
    </row>
    <row r="27" spans="1:15" ht="14.25" customHeight="1" x14ac:dyDescent="0.25">
      <c r="A27" s="67">
        <v>1</v>
      </c>
      <c r="B27" s="68" t="e">
        <f>'orçamento  c barreira'!#REF!</f>
        <v>#REF!</v>
      </c>
      <c r="C27" s="69" t="e">
        <f>'orçamento  c barreira'!#REF!</f>
        <v>#REF!</v>
      </c>
      <c r="D27" s="70">
        <v>0.1</v>
      </c>
      <c r="E27" s="71">
        <f t="shared" ref="E27:E40" si="5">D27+M8</f>
        <v>0.6</v>
      </c>
      <c r="F27" s="70">
        <v>0.1</v>
      </c>
      <c r="G27" s="71">
        <f t="shared" ref="G27:G40" si="6">E27+F27</f>
        <v>0.7</v>
      </c>
      <c r="H27" s="70">
        <v>0.1</v>
      </c>
      <c r="I27" s="71">
        <f t="shared" ref="I27:I40" si="7">G27+H27</f>
        <v>0.79999999999999993</v>
      </c>
      <c r="J27" s="70">
        <v>0.1</v>
      </c>
      <c r="K27" s="71">
        <f t="shared" ref="K27:K40" si="8">I27+J27</f>
        <v>0.89999999999999991</v>
      </c>
      <c r="L27" s="70">
        <v>0.1</v>
      </c>
      <c r="M27" s="71">
        <f t="shared" ref="M27:M40" si="9">K27+L27</f>
        <v>0.99999999999999989</v>
      </c>
      <c r="N27" s="27"/>
      <c r="O27" s="27"/>
    </row>
    <row r="28" spans="1:15" ht="14.25" customHeight="1" x14ac:dyDescent="0.25">
      <c r="A28" s="67">
        <f>A27+1</f>
        <v>2</v>
      </c>
      <c r="B28" s="68" t="e">
        <f>'orçamento  c barreira'!#REF!</f>
        <v>#REF!</v>
      </c>
      <c r="C28" s="69" t="e">
        <f>'orçamento  c barreira'!#REF!</f>
        <v>#REF!</v>
      </c>
      <c r="D28" s="70"/>
      <c r="E28" s="71">
        <f t="shared" si="5"/>
        <v>1</v>
      </c>
      <c r="F28" s="70"/>
      <c r="G28" s="71">
        <f t="shared" si="6"/>
        <v>1</v>
      </c>
      <c r="H28" s="70"/>
      <c r="I28" s="71">
        <f t="shared" si="7"/>
        <v>1</v>
      </c>
      <c r="J28" s="70"/>
      <c r="K28" s="71">
        <f t="shared" si="8"/>
        <v>1</v>
      </c>
      <c r="L28" s="70"/>
      <c r="M28" s="71">
        <f t="shared" si="9"/>
        <v>1</v>
      </c>
      <c r="N28" s="27"/>
      <c r="O28" s="27"/>
    </row>
    <row r="29" spans="1:15" ht="14.25" customHeight="1" x14ac:dyDescent="0.25">
      <c r="A29" s="67">
        <v>3</v>
      </c>
      <c r="B29" s="68" t="e">
        <f>'orçamento  c barreira'!#REF!</f>
        <v>#REF!</v>
      </c>
      <c r="C29" s="69" t="e">
        <f>'orçamento  c barreira'!#REF!</f>
        <v>#REF!</v>
      </c>
      <c r="D29" s="70"/>
      <c r="E29" s="71">
        <f t="shared" si="5"/>
        <v>1</v>
      </c>
      <c r="F29" s="70"/>
      <c r="G29" s="71">
        <f t="shared" si="6"/>
        <v>1</v>
      </c>
      <c r="H29" s="70"/>
      <c r="I29" s="71">
        <f t="shared" si="7"/>
        <v>1</v>
      </c>
      <c r="J29" s="70"/>
      <c r="K29" s="71">
        <f t="shared" si="8"/>
        <v>1</v>
      </c>
      <c r="L29" s="70"/>
      <c r="M29" s="71">
        <f t="shared" si="9"/>
        <v>1</v>
      </c>
      <c r="N29" s="27"/>
      <c r="O29" s="27"/>
    </row>
    <row r="30" spans="1:15" ht="14.25" customHeight="1" x14ac:dyDescent="0.25">
      <c r="A30" s="67">
        <v>4</v>
      </c>
      <c r="B30" s="68" t="e">
        <f>'orçamento  c barreira'!#REF!</f>
        <v>#REF!</v>
      </c>
      <c r="C30" s="69" t="e">
        <f>'orçamento  c barreira'!#REF!</f>
        <v>#REF!</v>
      </c>
      <c r="D30" s="70"/>
      <c r="E30" s="71">
        <f t="shared" si="5"/>
        <v>1</v>
      </c>
      <c r="F30" s="70"/>
      <c r="G30" s="71">
        <f t="shared" si="6"/>
        <v>1</v>
      </c>
      <c r="H30" s="70"/>
      <c r="I30" s="71">
        <f t="shared" si="7"/>
        <v>1</v>
      </c>
      <c r="J30" s="70"/>
      <c r="K30" s="71">
        <f t="shared" si="8"/>
        <v>1</v>
      </c>
      <c r="L30" s="70"/>
      <c r="M30" s="71">
        <f t="shared" si="9"/>
        <v>1</v>
      </c>
      <c r="N30" s="27"/>
      <c r="O30" s="27"/>
    </row>
    <row r="31" spans="1:15" ht="14.25" customHeight="1" x14ac:dyDescent="0.25">
      <c r="A31" s="67">
        <v>5</v>
      </c>
      <c r="B31" s="68" t="e">
        <f>'orçamento  c barreira'!#REF!</f>
        <v>#REF!</v>
      </c>
      <c r="C31" s="69" t="e">
        <f>'orçamento  c barreira'!#REF!</f>
        <v>#REF!</v>
      </c>
      <c r="D31" s="70"/>
      <c r="E31" s="71">
        <f t="shared" si="5"/>
        <v>1</v>
      </c>
      <c r="F31" s="70"/>
      <c r="G31" s="71">
        <f t="shared" si="6"/>
        <v>1</v>
      </c>
      <c r="H31" s="70"/>
      <c r="I31" s="71">
        <f t="shared" si="7"/>
        <v>1</v>
      </c>
      <c r="J31" s="70"/>
      <c r="K31" s="71">
        <f t="shared" si="8"/>
        <v>1</v>
      </c>
      <c r="L31" s="70"/>
      <c r="M31" s="71">
        <f t="shared" si="9"/>
        <v>1</v>
      </c>
      <c r="N31" s="27"/>
      <c r="O31" s="27"/>
    </row>
    <row r="32" spans="1:15" ht="14.25" customHeight="1" x14ac:dyDescent="0.25">
      <c r="A32" s="67">
        <v>6</v>
      </c>
      <c r="B32" s="68" t="e">
        <f>'orçamento  c barreira'!#REF!</f>
        <v>#REF!</v>
      </c>
      <c r="C32" s="69" t="e">
        <f>'orçamento  c barreira'!#REF!</f>
        <v>#REF!</v>
      </c>
      <c r="D32" s="70"/>
      <c r="E32" s="71">
        <f t="shared" si="5"/>
        <v>1</v>
      </c>
      <c r="F32" s="70"/>
      <c r="G32" s="71">
        <f t="shared" si="6"/>
        <v>1</v>
      </c>
      <c r="H32" s="70"/>
      <c r="I32" s="71">
        <f t="shared" si="7"/>
        <v>1</v>
      </c>
      <c r="J32" s="70"/>
      <c r="K32" s="71">
        <f t="shared" si="8"/>
        <v>1</v>
      </c>
      <c r="L32" s="70"/>
      <c r="M32" s="71">
        <f t="shared" si="9"/>
        <v>1</v>
      </c>
      <c r="N32" s="27"/>
      <c r="O32" s="27"/>
    </row>
    <row r="33" spans="1:15" ht="14.25" customHeight="1" x14ac:dyDescent="0.25">
      <c r="A33" s="67">
        <v>7</v>
      </c>
      <c r="B33" s="68" t="e">
        <f>'orçamento  c barreira'!#REF!</f>
        <v>#REF!</v>
      </c>
      <c r="C33" s="69" t="e">
        <f>'orçamento  c barreira'!#REF!</f>
        <v>#REF!</v>
      </c>
      <c r="D33" s="70"/>
      <c r="E33" s="71">
        <f t="shared" si="5"/>
        <v>1</v>
      </c>
      <c r="F33" s="70"/>
      <c r="G33" s="71">
        <f t="shared" si="6"/>
        <v>1</v>
      </c>
      <c r="H33" s="70"/>
      <c r="I33" s="71">
        <f t="shared" si="7"/>
        <v>1</v>
      </c>
      <c r="J33" s="70"/>
      <c r="K33" s="71">
        <f t="shared" si="8"/>
        <v>1</v>
      </c>
      <c r="L33" s="70"/>
      <c r="M33" s="71">
        <f t="shared" si="9"/>
        <v>1</v>
      </c>
      <c r="N33" s="27"/>
      <c r="O33" s="27"/>
    </row>
    <row r="34" spans="1:15" ht="14.25" customHeight="1" x14ac:dyDescent="0.25">
      <c r="A34" s="67">
        <v>8</v>
      </c>
      <c r="B34" s="68" t="e">
        <f>'orçamento  c barreira'!#REF!</f>
        <v>#REF!</v>
      </c>
      <c r="C34" s="69" t="e">
        <f>'orçamento  c barreira'!#REF!</f>
        <v>#REF!</v>
      </c>
      <c r="D34" s="70"/>
      <c r="E34" s="71">
        <f t="shared" si="5"/>
        <v>1</v>
      </c>
      <c r="F34" s="70"/>
      <c r="G34" s="71">
        <f t="shared" si="6"/>
        <v>1</v>
      </c>
      <c r="H34" s="70"/>
      <c r="I34" s="71">
        <f t="shared" si="7"/>
        <v>1</v>
      </c>
      <c r="J34" s="70"/>
      <c r="K34" s="71">
        <f t="shared" si="8"/>
        <v>1</v>
      </c>
      <c r="L34" s="70"/>
      <c r="M34" s="71">
        <f t="shared" si="9"/>
        <v>1</v>
      </c>
      <c r="N34" s="27"/>
      <c r="O34" s="27"/>
    </row>
    <row r="35" spans="1:15" ht="14.25" customHeight="1" x14ac:dyDescent="0.25">
      <c r="A35" s="67">
        <v>9</v>
      </c>
      <c r="B35" s="68" t="e">
        <f>'orçamento  c barreira'!#REF!</f>
        <v>#REF!</v>
      </c>
      <c r="C35" s="69" t="e">
        <f>'orçamento  c barreira'!#REF!</f>
        <v>#REF!</v>
      </c>
      <c r="D35" s="70">
        <v>0.3</v>
      </c>
      <c r="E35" s="71">
        <f t="shared" si="5"/>
        <v>0.4</v>
      </c>
      <c r="F35" s="70">
        <v>0.5</v>
      </c>
      <c r="G35" s="71">
        <f t="shared" si="6"/>
        <v>0.9</v>
      </c>
      <c r="H35" s="70">
        <v>0.1</v>
      </c>
      <c r="I35" s="71">
        <f t="shared" si="7"/>
        <v>1</v>
      </c>
      <c r="J35" s="70"/>
      <c r="K35" s="71">
        <f t="shared" si="8"/>
        <v>1</v>
      </c>
      <c r="L35" s="70"/>
      <c r="M35" s="71">
        <f t="shared" si="9"/>
        <v>1</v>
      </c>
      <c r="N35" s="27"/>
      <c r="O35" s="27"/>
    </row>
    <row r="36" spans="1:15" ht="14.25" customHeight="1" x14ac:dyDescent="0.25">
      <c r="A36" s="67">
        <v>10</v>
      </c>
      <c r="B36" s="72" t="e">
        <f>'orçamento  c barreira'!#REF!</f>
        <v>#REF!</v>
      </c>
      <c r="C36" s="69" t="e">
        <f>'orçamento  c barreira'!#REF!</f>
        <v>#REF!</v>
      </c>
      <c r="D36" s="70">
        <v>0.4</v>
      </c>
      <c r="E36" s="71">
        <f t="shared" si="5"/>
        <v>0.55000000000000004</v>
      </c>
      <c r="F36" s="70">
        <v>0.45</v>
      </c>
      <c r="G36" s="71">
        <f t="shared" si="6"/>
        <v>1</v>
      </c>
      <c r="H36" s="70"/>
      <c r="I36" s="71">
        <f t="shared" si="7"/>
        <v>1</v>
      </c>
      <c r="J36" s="70"/>
      <c r="K36" s="71">
        <f t="shared" si="8"/>
        <v>1</v>
      </c>
      <c r="L36" s="70"/>
      <c r="M36" s="71">
        <f t="shared" si="9"/>
        <v>1</v>
      </c>
      <c r="N36" s="27"/>
      <c r="O36" s="27"/>
    </row>
    <row r="37" spans="1:15" ht="15.75" customHeight="1" x14ac:dyDescent="0.25">
      <c r="A37" s="67">
        <v>11</v>
      </c>
      <c r="B37" s="68" t="e">
        <f>'orçamento  c barreira'!#REF!</f>
        <v>#REF!</v>
      </c>
      <c r="C37" s="69" t="e">
        <f>'orçamento  c barreira'!#REF!</f>
        <v>#REF!</v>
      </c>
      <c r="D37" s="70"/>
      <c r="E37" s="71">
        <f t="shared" si="5"/>
        <v>0</v>
      </c>
      <c r="F37" s="70"/>
      <c r="G37" s="71">
        <f t="shared" si="6"/>
        <v>0</v>
      </c>
      <c r="H37" s="70">
        <v>0.4</v>
      </c>
      <c r="I37" s="71">
        <f t="shared" si="7"/>
        <v>0.4</v>
      </c>
      <c r="J37" s="70">
        <v>0.4</v>
      </c>
      <c r="K37" s="71">
        <f t="shared" si="8"/>
        <v>0.8</v>
      </c>
      <c r="L37" s="70">
        <v>0.2</v>
      </c>
      <c r="M37" s="71">
        <f t="shared" si="9"/>
        <v>1</v>
      </c>
      <c r="N37" s="27"/>
      <c r="O37" s="27"/>
    </row>
    <row r="38" spans="1:15" ht="14.25" customHeight="1" x14ac:dyDescent="0.25">
      <c r="A38" s="67">
        <v>12</v>
      </c>
      <c r="B38" s="68" t="e">
        <f>'orçamento  c barreira'!#REF!</f>
        <v>#REF!</v>
      </c>
      <c r="C38" s="69" t="e">
        <f>'orçamento  c barreira'!#REF!</f>
        <v>#REF!</v>
      </c>
      <c r="D38" s="70">
        <v>0.35</v>
      </c>
      <c r="E38" s="71">
        <f t="shared" si="5"/>
        <v>0.35</v>
      </c>
      <c r="F38" s="70">
        <v>0.35</v>
      </c>
      <c r="G38" s="71">
        <f t="shared" si="6"/>
        <v>0.7</v>
      </c>
      <c r="H38" s="70">
        <v>0.3</v>
      </c>
      <c r="I38" s="71">
        <f t="shared" si="7"/>
        <v>1</v>
      </c>
      <c r="J38" s="70"/>
      <c r="K38" s="71">
        <f t="shared" si="8"/>
        <v>1</v>
      </c>
      <c r="L38" s="70"/>
      <c r="M38" s="71">
        <f t="shared" si="9"/>
        <v>1</v>
      </c>
      <c r="N38" s="27"/>
      <c r="O38" s="27"/>
    </row>
    <row r="39" spans="1:15" ht="14.25" customHeight="1" x14ac:dyDescent="0.25">
      <c r="A39" s="67">
        <v>13</v>
      </c>
      <c r="B39" s="68" t="str">
        <f>'orçamento  c barreira'!$C$9</f>
        <v xml:space="preserve">BARREIRAS E SINALIZAÇÃO																	</v>
      </c>
      <c r="C39" s="69">
        <f>'orçamento  c barreira'!$H$9</f>
        <v>18695.150000000001</v>
      </c>
      <c r="D39" s="70"/>
      <c r="E39" s="71">
        <f t="shared" si="5"/>
        <v>0</v>
      </c>
      <c r="F39" s="70"/>
      <c r="G39" s="71">
        <f t="shared" si="6"/>
        <v>0</v>
      </c>
      <c r="H39" s="70">
        <v>0.3</v>
      </c>
      <c r="I39" s="71">
        <f t="shared" si="7"/>
        <v>0.3</v>
      </c>
      <c r="J39" s="70">
        <v>0.45</v>
      </c>
      <c r="K39" s="71">
        <f t="shared" si="8"/>
        <v>0.75</v>
      </c>
      <c r="L39" s="70">
        <v>0.25</v>
      </c>
      <c r="M39" s="71">
        <f t="shared" si="9"/>
        <v>1</v>
      </c>
      <c r="N39" s="27"/>
      <c r="O39" s="27"/>
    </row>
    <row r="40" spans="1:15" ht="14.25" customHeight="1" x14ac:dyDescent="0.25">
      <c r="A40" s="129" t="s">
        <v>50</v>
      </c>
      <c r="B40" s="130"/>
      <c r="C40" s="87"/>
      <c r="D40" s="74" t="e">
        <f>D41/C42</f>
        <v>#REF!</v>
      </c>
      <c r="E40" s="75" t="e">
        <f t="shared" si="5"/>
        <v>#REF!</v>
      </c>
      <c r="F40" s="74" t="e">
        <f>F41/C42</f>
        <v>#REF!</v>
      </c>
      <c r="G40" s="75" t="e">
        <f t="shared" si="6"/>
        <v>#REF!</v>
      </c>
      <c r="H40" s="74" t="e">
        <f>H41/C42</f>
        <v>#REF!</v>
      </c>
      <c r="I40" s="75" t="e">
        <f t="shared" si="7"/>
        <v>#REF!</v>
      </c>
      <c r="J40" s="74" t="e">
        <f>J41/C42</f>
        <v>#REF!</v>
      </c>
      <c r="K40" s="75" t="e">
        <f t="shared" si="8"/>
        <v>#REF!</v>
      </c>
      <c r="L40" s="74" t="e">
        <f>L41/C42</f>
        <v>#REF!</v>
      </c>
      <c r="M40" s="75" t="e">
        <f t="shared" si="9"/>
        <v>#REF!</v>
      </c>
      <c r="N40" s="27"/>
      <c r="O40" s="27"/>
    </row>
    <row r="41" spans="1:15" ht="14.25" customHeight="1" x14ac:dyDescent="0.25">
      <c r="A41" s="76"/>
      <c r="B41" s="77" t="s">
        <v>51</v>
      </c>
      <c r="C41" s="88"/>
      <c r="D41" s="128" t="e">
        <f>($C$8*D27)+($C$9*D28)+($C$10*D29)+($C$11*D30)+($C$12*D31)+($C$13*D32)+($C$14*D33)+($C$15*D34)+($C$16*D35)+($C$20*D39)+(D36*C36)+(D38*C38)</f>
        <v>#REF!</v>
      </c>
      <c r="E41" s="123"/>
      <c r="F41" s="122" t="e">
        <f>($C$8*F27)+($C$9*F28)+($C$10*F29)+($C$11*F30)+($C$12*F31)+($C$13*F32)+($C$14*F33)+($C$15*F34)+($C$16*F35)+($C$20*F39)+($C$17*F36)+($C$19*F38)</f>
        <v>#REF!</v>
      </c>
      <c r="G41" s="123"/>
      <c r="H41" s="122" t="e">
        <f>($C$8*H27)+($C$9*H28)+($C$10*H29)+($C$11*H30)+($C$12*H31)+($C$13*H32)+($C$14*H33)+($C$15*H34)+($C$16*H35)+($C$20*H39)+($C$17*H36)+($C$19*H38)+($C$18*H37)</f>
        <v>#REF!</v>
      </c>
      <c r="I41" s="123"/>
      <c r="J41" s="122" t="e">
        <f>($C$8*J27)+($C$9*J28)+($C$10*J29)+($C$11*J30)+($C$12*J31)+($C$13*J32)+($C$14*J33)+($C$15*J34)+($C$16*J35)+($C$20*J39)+(J36*$C$17)+(J37*$C$18)+(J38*$C$19)</f>
        <v>#REF!</v>
      </c>
      <c r="K41" s="123"/>
      <c r="L41" s="122" t="e">
        <f>($C$8*L27)+($C$9*L28)+($C$10*L29)+($C$11*L30)+($C$12*L31)+($C$13*L32)+($C$14*L33)+($C$15*L34)+($C$16*L35)+($C$20*L39)+(L36*$C$17)+(L37*$C$18)+(L38*$C$19)</f>
        <v>#REF!</v>
      </c>
      <c r="M41" s="123"/>
      <c r="N41" s="27"/>
      <c r="O41" s="27"/>
    </row>
    <row r="42" spans="1:15" ht="14.25" customHeight="1" x14ac:dyDescent="0.25">
      <c r="A42" s="80"/>
      <c r="B42" s="81" t="s">
        <v>52</v>
      </c>
      <c r="C42" s="82" t="e">
        <f>SUM(C25:C39)</f>
        <v>#REF!</v>
      </c>
      <c r="D42" s="115" t="e">
        <f>D41+L23</f>
        <v>#REF!</v>
      </c>
      <c r="E42" s="116"/>
      <c r="F42" s="115" t="e">
        <f>F41+D42</f>
        <v>#REF!</v>
      </c>
      <c r="G42" s="116"/>
      <c r="H42" s="115" t="e">
        <f>H41+F42</f>
        <v>#REF!</v>
      </c>
      <c r="I42" s="116"/>
      <c r="J42" s="115" t="e">
        <f>J41+H42</f>
        <v>#REF!</v>
      </c>
      <c r="K42" s="116"/>
      <c r="L42" s="115" t="e">
        <f>L41+J42</f>
        <v>#REF!</v>
      </c>
      <c r="M42" s="116"/>
      <c r="N42" s="27"/>
      <c r="O42" s="27"/>
    </row>
    <row r="43" spans="1:15" ht="14.25" customHeight="1" x14ac:dyDescent="0.25">
      <c r="A43" s="76"/>
      <c r="B43" s="77"/>
      <c r="C43" s="83"/>
      <c r="D43" s="84"/>
      <c r="E43" s="85"/>
      <c r="F43" s="84"/>
      <c r="G43" s="85"/>
      <c r="H43" s="84"/>
      <c r="I43" s="85"/>
      <c r="J43" s="84"/>
      <c r="K43" s="85"/>
      <c r="L43" s="84"/>
      <c r="M43" s="86"/>
      <c r="N43" s="27"/>
      <c r="O43" s="27"/>
    </row>
    <row r="44" spans="1:15" ht="14.25" customHeight="1" x14ac:dyDescent="0.25">
      <c r="A44" s="89"/>
      <c r="B44" s="90"/>
      <c r="C44" s="91"/>
      <c r="D44" s="92"/>
      <c r="E44" s="19"/>
      <c r="F44" s="92"/>
      <c r="G44" s="19"/>
      <c r="H44" s="92"/>
      <c r="I44" s="19"/>
      <c r="J44" s="92"/>
      <c r="K44" s="19"/>
      <c r="L44" s="92"/>
      <c r="M44" s="19"/>
      <c r="N44" s="27"/>
      <c r="O44" s="27"/>
    </row>
    <row r="45" spans="1:15" ht="14.25" customHeight="1" x14ac:dyDescent="0.25">
      <c r="A45" s="89"/>
      <c r="B45" s="90"/>
      <c r="C45" s="91"/>
      <c r="D45" s="92"/>
      <c r="E45" s="19"/>
      <c r="F45" s="92"/>
      <c r="G45" s="19"/>
      <c r="H45" s="92"/>
      <c r="I45" s="19"/>
      <c r="J45" s="92"/>
      <c r="K45" s="19"/>
      <c r="L45" s="92"/>
      <c r="M45" s="19"/>
      <c r="N45" s="27"/>
      <c r="O45" s="27"/>
    </row>
    <row r="46" spans="1:15" ht="14.25" customHeight="1" x14ac:dyDescent="0.25">
      <c r="A46" s="55"/>
      <c r="B46" s="55" t="str">
        <f>'orçamento  c barreira'!A16</f>
        <v>Salto do Jacuí/RS, março de 2026.</v>
      </c>
      <c r="C46" s="55"/>
      <c r="D46" s="55"/>
      <c r="E46" s="55"/>
      <c r="F46" s="55"/>
      <c r="G46" s="55"/>
      <c r="H46" s="55"/>
      <c r="I46" s="55"/>
      <c r="J46" s="55"/>
      <c r="K46" s="55"/>
      <c r="L46" s="29"/>
      <c r="M46" s="27"/>
      <c r="N46" s="27"/>
      <c r="O46" s="27"/>
    </row>
    <row r="47" spans="1:15" ht="15.75" customHeight="1" x14ac:dyDescent="0.25">
      <c r="A47" s="51"/>
      <c r="B47" s="52"/>
      <c r="C47" s="52"/>
      <c r="D47" s="52"/>
    </row>
    <row r="48" spans="1:15" ht="15.75" customHeight="1" x14ac:dyDescent="0.25">
      <c r="A48" s="55"/>
    </row>
    <row r="49" spans="1:12" ht="15.75" customHeight="1" x14ac:dyDescent="0.25">
      <c r="A49" s="55"/>
      <c r="B49" s="19" t="str">
        <f>'orçamento  c barreira'!C19</f>
        <v>RONALDO O. PEREIRA DE MORAES</v>
      </c>
      <c r="E49" s="19" t="str">
        <f>'orçamento  c barreira'!D19</f>
        <v>EDUARDO DONA</v>
      </c>
    </row>
    <row r="50" spans="1:12" ht="15.75" customHeight="1" x14ac:dyDescent="0.25">
      <c r="A50" s="55"/>
      <c r="B50" s="19" t="str">
        <f>'orçamento  c barreira'!C20</f>
        <v>PREFEITO MUNICIPAL</v>
      </c>
      <c r="D50" s="19"/>
      <c r="E50" s="19" t="str">
        <f>'orçamento  c barreira'!D20</f>
        <v>CREA RS 267861</v>
      </c>
      <c r="H50" s="19"/>
      <c r="I50" s="19"/>
      <c r="J50" s="19"/>
      <c r="K50" s="19"/>
      <c r="L50" s="19"/>
    </row>
    <row r="51" spans="1:12" ht="15.75" customHeight="1" x14ac:dyDescent="0.25">
      <c r="A51" s="55"/>
      <c r="D51" s="19"/>
      <c r="H51" s="117"/>
      <c r="I51" s="111"/>
      <c r="J51" s="111"/>
      <c r="K51" s="111"/>
      <c r="L51" s="111"/>
    </row>
    <row r="52" spans="1:12" ht="15.75" customHeight="1" x14ac:dyDescent="0.25">
      <c r="A52" s="55"/>
    </row>
    <row r="53" spans="1:12" ht="15.75" customHeight="1" x14ac:dyDescent="0.25">
      <c r="A53" s="55"/>
    </row>
    <row r="54" spans="1:12" ht="15.75" customHeight="1" x14ac:dyDescent="0.25">
      <c r="A54" s="55"/>
    </row>
    <row r="55" spans="1:12" ht="15.75" customHeight="1" x14ac:dyDescent="0.25">
      <c r="A55" s="55"/>
    </row>
    <row r="56" spans="1:12" ht="15.75" customHeight="1" x14ac:dyDescent="0.25">
      <c r="A56" s="55"/>
    </row>
    <row r="57" spans="1:12" ht="15.75" customHeight="1" x14ac:dyDescent="0.25">
      <c r="A57" s="55"/>
    </row>
    <row r="58" spans="1:12" ht="15.75" customHeight="1" x14ac:dyDescent="0.25">
      <c r="A58" s="55"/>
    </row>
    <row r="59" spans="1:12" ht="15.75" customHeight="1" x14ac:dyDescent="0.25">
      <c r="A59" s="55"/>
    </row>
    <row r="60" spans="1:12" ht="15.75" customHeight="1" x14ac:dyDescent="0.25">
      <c r="A60" s="55"/>
    </row>
    <row r="61" spans="1:12" ht="15.75" customHeight="1" x14ac:dyDescent="0.25">
      <c r="A61" s="55"/>
    </row>
    <row r="62" spans="1:12" ht="15.75" customHeight="1" x14ac:dyDescent="0.25">
      <c r="A62" s="55"/>
    </row>
    <row r="63" spans="1:12" ht="15.75" customHeight="1" x14ac:dyDescent="0.25">
      <c r="A63" s="55"/>
    </row>
    <row r="64" spans="1:12" ht="15.75" customHeight="1" x14ac:dyDescent="0.25">
      <c r="A64" s="55"/>
    </row>
    <row r="65" spans="1:1" ht="15.75" customHeight="1" x14ac:dyDescent="0.25">
      <c r="A65" s="55"/>
    </row>
    <row r="66" spans="1:1" ht="15.75" customHeight="1" x14ac:dyDescent="0.25">
      <c r="A66" s="55"/>
    </row>
    <row r="67" spans="1:1" ht="15.75" customHeight="1" x14ac:dyDescent="0.25">
      <c r="A67" s="55"/>
    </row>
    <row r="68" spans="1:1" ht="15.75" customHeight="1" x14ac:dyDescent="0.25">
      <c r="A68" s="55"/>
    </row>
    <row r="69" spans="1:1" ht="15.75" customHeight="1" x14ac:dyDescent="0.25">
      <c r="A69" s="55"/>
    </row>
    <row r="70" spans="1:1" ht="15.75" customHeight="1" x14ac:dyDescent="0.25">
      <c r="A70" s="55"/>
    </row>
    <row r="71" spans="1:1" ht="15.75" customHeight="1" x14ac:dyDescent="0.25">
      <c r="A71" s="55"/>
    </row>
    <row r="72" spans="1:1" ht="15.75" customHeight="1" x14ac:dyDescent="0.25">
      <c r="A72" s="55"/>
    </row>
    <row r="73" spans="1:1" ht="15.75" customHeight="1" x14ac:dyDescent="0.25">
      <c r="A73" s="55"/>
    </row>
    <row r="74" spans="1:1" ht="15.75" customHeight="1" x14ac:dyDescent="0.25">
      <c r="A74" s="55"/>
    </row>
    <row r="75" spans="1:1" ht="15.75" customHeight="1" x14ac:dyDescent="0.25">
      <c r="A75" s="55"/>
    </row>
    <row r="76" spans="1:1" ht="15.75" customHeight="1" x14ac:dyDescent="0.25">
      <c r="A76" s="55"/>
    </row>
    <row r="77" spans="1:1" ht="15.75" customHeight="1" x14ac:dyDescent="0.25">
      <c r="A77" s="55"/>
    </row>
    <row r="78" spans="1:1" ht="15.75" customHeight="1" x14ac:dyDescent="0.25">
      <c r="A78" s="55"/>
    </row>
    <row r="79" spans="1:1" ht="15.75" customHeight="1" x14ac:dyDescent="0.25">
      <c r="A79" s="55"/>
    </row>
    <row r="80" spans="1:1" ht="15.75" customHeight="1" x14ac:dyDescent="0.25">
      <c r="A80" s="55"/>
    </row>
    <row r="81" spans="1:1" ht="15.75" customHeight="1" x14ac:dyDescent="0.25">
      <c r="A81" s="55"/>
    </row>
    <row r="82" spans="1:1" ht="15.75" customHeight="1" x14ac:dyDescent="0.25">
      <c r="A82" s="55"/>
    </row>
    <row r="83" spans="1:1" ht="15.75" customHeight="1" x14ac:dyDescent="0.25">
      <c r="A83" s="55"/>
    </row>
    <row r="84" spans="1:1" ht="15.75" customHeight="1" x14ac:dyDescent="0.25">
      <c r="A84" s="55"/>
    </row>
    <row r="85" spans="1:1" ht="15.75" customHeight="1" x14ac:dyDescent="0.25">
      <c r="A85" s="55"/>
    </row>
    <row r="86" spans="1:1" ht="15.75" customHeight="1" x14ac:dyDescent="0.25">
      <c r="A86" s="55"/>
    </row>
    <row r="87" spans="1:1" ht="15.75" customHeight="1" x14ac:dyDescent="0.25">
      <c r="A87" s="55"/>
    </row>
    <row r="88" spans="1:1" ht="15.75" customHeight="1" x14ac:dyDescent="0.25">
      <c r="A88" s="55"/>
    </row>
    <row r="89" spans="1:1" ht="15.75" customHeight="1" x14ac:dyDescent="0.25">
      <c r="A89" s="55"/>
    </row>
    <row r="90" spans="1:1" ht="15.75" customHeight="1" x14ac:dyDescent="0.25">
      <c r="A90" s="55"/>
    </row>
    <row r="91" spans="1:1" ht="15.75" customHeight="1" x14ac:dyDescent="0.25">
      <c r="A91" s="55"/>
    </row>
    <row r="92" spans="1:1" ht="15.75" customHeight="1" x14ac:dyDescent="0.25">
      <c r="A92" s="55"/>
    </row>
    <row r="93" spans="1:1" ht="15.75" customHeight="1" x14ac:dyDescent="0.25">
      <c r="A93" s="55"/>
    </row>
    <row r="94" spans="1:1" ht="15.75" customHeight="1" x14ac:dyDescent="0.25">
      <c r="A94" s="55"/>
    </row>
    <row r="95" spans="1:1" ht="15.75" customHeight="1" x14ac:dyDescent="0.25">
      <c r="A95" s="55"/>
    </row>
    <row r="96" spans="1:1" ht="15.75" customHeight="1" x14ac:dyDescent="0.25">
      <c r="A96" s="55"/>
    </row>
    <row r="97" spans="1:1" ht="15.75" customHeight="1" x14ac:dyDescent="0.25">
      <c r="A97" s="55"/>
    </row>
    <row r="98" spans="1:1" ht="15.75" customHeight="1" x14ac:dyDescent="0.25">
      <c r="A98" s="55"/>
    </row>
    <row r="99" spans="1:1" ht="15.75" customHeight="1" x14ac:dyDescent="0.25">
      <c r="A99" s="55"/>
    </row>
    <row r="100" spans="1:1" ht="15.75" customHeight="1" x14ac:dyDescent="0.25">
      <c r="A100" s="55"/>
    </row>
    <row r="101" spans="1:1" ht="15.75" customHeight="1" x14ac:dyDescent="0.25">
      <c r="A101" s="55"/>
    </row>
    <row r="102" spans="1:1" ht="15.75" customHeight="1" x14ac:dyDescent="0.25">
      <c r="A102" s="55"/>
    </row>
    <row r="103" spans="1:1" ht="15.75" customHeight="1" x14ac:dyDescent="0.25">
      <c r="A103" s="55"/>
    </row>
    <row r="104" spans="1:1" ht="15.75" customHeight="1" x14ac:dyDescent="0.25">
      <c r="A104" s="55"/>
    </row>
    <row r="105" spans="1:1" ht="15.75" customHeight="1" x14ac:dyDescent="0.25">
      <c r="A105" s="55"/>
    </row>
    <row r="106" spans="1:1" ht="15.75" customHeight="1" x14ac:dyDescent="0.25">
      <c r="A106" s="55"/>
    </row>
    <row r="107" spans="1:1" ht="15.75" customHeight="1" x14ac:dyDescent="0.25">
      <c r="A107" s="55"/>
    </row>
    <row r="108" spans="1:1" ht="15.75" customHeight="1" x14ac:dyDescent="0.25">
      <c r="A108" s="55"/>
    </row>
    <row r="109" spans="1:1" ht="15.75" customHeight="1" x14ac:dyDescent="0.25">
      <c r="A109" s="55"/>
    </row>
    <row r="110" spans="1:1" ht="15.75" customHeight="1" x14ac:dyDescent="0.25">
      <c r="A110" s="55"/>
    </row>
    <row r="111" spans="1:1" ht="15.75" customHeight="1" x14ac:dyDescent="0.25">
      <c r="A111" s="55"/>
    </row>
    <row r="112" spans="1:1" ht="15.75" customHeight="1" x14ac:dyDescent="0.25">
      <c r="A112" s="55"/>
    </row>
    <row r="113" spans="1:1" ht="15.75" customHeight="1" x14ac:dyDescent="0.25">
      <c r="A113" s="55"/>
    </row>
    <row r="114" spans="1:1" ht="15.75" customHeight="1" x14ac:dyDescent="0.25">
      <c r="A114" s="55"/>
    </row>
    <row r="115" spans="1:1" ht="15.75" customHeight="1" x14ac:dyDescent="0.25">
      <c r="A115" s="55"/>
    </row>
    <row r="116" spans="1:1" ht="15.75" customHeight="1" x14ac:dyDescent="0.25">
      <c r="A116" s="55"/>
    </row>
    <row r="117" spans="1:1" ht="15.75" customHeight="1" x14ac:dyDescent="0.25">
      <c r="A117" s="55"/>
    </row>
    <row r="118" spans="1:1" ht="15.75" customHeight="1" x14ac:dyDescent="0.25">
      <c r="A118" s="55"/>
    </row>
    <row r="119" spans="1:1" ht="15.75" customHeight="1" x14ac:dyDescent="0.25">
      <c r="A119" s="55"/>
    </row>
    <row r="120" spans="1:1" ht="15.75" customHeight="1" x14ac:dyDescent="0.25">
      <c r="A120" s="55"/>
    </row>
    <row r="121" spans="1:1" ht="15.75" customHeight="1" x14ac:dyDescent="0.25">
      <c r="A121" s="55"/>
    </row>
    <row r="122" spans="1:1" ht="15.75" customHeight="1" x14ac:dyDescent="0.25">
      <c r="A122" s="55"/>
    </row>
    <row r="123" spans="1:1" ht="15.75" customHeight="1" x14ac:dyDescent="0.25">
      <c r="A123" s="55"/>
    </row>
    <row r="124" spans="1:1" ht="15.75" customHeight="1" x14ac:dyDescent="0.25">
      <c r="A124" s="55"/>
    </row>
    <row r="125" spans="1:1" ht="15.75" customHeight="1" x14ac:dyDescent="0.25">
      <c r="A125" s="55"/>
    </row>
    <row r="126" spans="1:1" ht="15.75" customHeight="1" x14ac:dyDescent="0.25">
      <c r="A126" s="55"/>
    </row>
    <row r="127" spans="1:1" ht="15.75" customHeight="1" x14ac:dyDescent="0.25">
      <c r="A127" s="55"/>
    </row>
    <row r="128" spans="1:1" ht="15.75" customHeight="1" x14ac:dyDescent="0.25">
      <c r="A128" s="55"/>
    </row>
    <row r="129" spans="1:1" ht="15.75" customHeight="1" x14ac:dyDescent="0.25">
      <c r="A129" s="55"/>
    </row>
    <row r="130" spans="1:1" ht="15.75" customHeight="1" x14ac:dyDescent="0.25">
      <c r="A130" s="55"/>
    </row>
    <row r="131" spans="1:1" ht="15.75" customHeight="1" x14ac:dyDescent="0.25">
      <c r="A131" s="55"/>
    </row>
    <row r="132" spans="1:1" ht="15.75" customHeight="1" x14ac:dyDescent="0.25">
      <c r="A132" s="55"/>
    </row>
    <row r="133" spans="1:1" ht="15.75" customHeight="1" x14ac:dyDescent="0.25">
      <c r="A133" s="55"/>
    </row>
    <row r="134" spans="1:1" ht="15.75" customHeight="1" x14ac:dyDescent="0.25">
      <c r="A134" s="55"/>
    </row>
    <row r="135" spans="1:1" ht="15.75" customHeight="1" x14ac:dyDescent="0.25">
      <c r="A135" s="55"/>
    </row>
    <row r="136" spans="1:1" ht="15.75" customHeight="1" x14ac:dyDescent="0.25">
      <c r="A136" s="55"/>
    </row>
    <row r="137" spans="1:1" ht="15.75" customHeight="1" x14ac:dyDescent="0.25">
      <c r="A137" s="55"/>
    </row>
    <row r="138" spans="1:1" ht="15.75" customHeight="1" x14ac:dyDescent="0.25">
      <c r="A138" s="55"/>
    </row>
    <row r="139" spans="1:1" ht="15.75" customHeight="1" x14ac:dyDescent="0.25">
      <c r="A139" s="55"/>
    </row>
    <row r="140" spans="1:1" ht="15.75" customHeight="1" x14ac:dyDescent="0.25">
      <c r="A140" s="55"/>
    </row>
    <row r="141" spans="1:1" ht="15.75" customHeight="1" x14ac:dyDescent="0.25">
      <c r="A141" s="55"/>
    </row>
    <row r="142" spans="1:1" ht="15.75" customHeight="1" x14ac:dyDescent="0.25">
      <c r="A142" s="55"/>
    </row>
    <row r="143" spans="1:1" ht="15.75" customHeight="1" x14ac:dyDescent="0.25">
      <c r="A143" s="55"/>
    </row>
    <row r="144" spans="1:1" ht="15.75" customHeight="1" x14ac:dyDescent="0.25">
      <c r="A144" s="55"/>
    </row>
    <row r="145" spans="1:1" ht="15.75" customHeight="1" x14ac:dyDescent="0.25">
      <c r="A145" s="55"/>
    </row>
    <row r="146" spans="1:1" ht="15.75" customHeight="1" x14ac:dyDescent="0.25">
      <c r="A146" s="55"/>
    </row>
    <row r="147" spans="1:1" ht="15.75" customHeight="1" x14ac:dyDescent="0.25">
      <c r="A147" s="55"/>
    </row>
    <row r="148" spans="1:1" ht="15.75" customHeight="1" x14ac:dyDescent="0.25">
      <c r="A148" s="55"/>
    </row>
    <row r="149" spans="1:1" ht="15.75" customHeight="1" x14ac:dyDescent="0.25">
      <c r="A149" s="55"/>
    </row>
    <row r="150" spans="1:1" ht="15.75" customHeight="1" x14ac:dyDescent="0.25">
      <c r="A150" s="55"/>
    </row>
    <row r="151" spans="1:1" ht="15.75" customHeight="1" x14ac:dyDescent="0.25">
      <c r="A151" s="55"/>
    </row>
    <row r="152" spans="1:1" ht="15.75" customHeight="1" x14ac:dyDescent="0.25">
      <c r="A152" s="55"/>
    </row>
    <row r="153" spans="1:1" ht="15.75" customHeight="1" x14ac:dyDescent="0.25">
      <c r="A153" s="55"/>
    </row>
    <row r="154" spans="1:1" ht="15.75" customHeight="1" x14ac:dyDescent="0.25">
      <c r="A154" s="55"/>
    </row>
    <row r="155" spans="1:1" ht="15.75" customHeight="1" x14ac:dyDescent="0.25">
      <c r="A155" s="55"/>
    </row>
    <row r="156" spans="1:1" ht="15.75" customHeight="1" x14ac:dyDescent="0.25">
      <c r="A156" s="55"/>
    </row>
    <row r="157" spans="1:1" ht="15.75" customHeight="1" x14ac:dyDescent="0.25">
      <c r="A157" s="55"/>
    </row>
    <row r="158" spans="1:1" ht="15.75" customHeight="1" x14ac:dyDescent="0.25">
      <c r="A158" s="55"/>
    </row>
    <row r="159" spans="1:1" ht="15.75" customHeight="1" x14ac:dyDescent="0.25">
      <c r="A159" s="55"/>
    </row>
    <row r="160" spans="1:1" ht="15.75" customHeight="1" x14ac:dyDescent="0.25">
      <c r="A160" s="55"/>
    </row>
    <row r="161" spans="1:1" ht="15.75" customHeight="1" x14ac:dyDescent="0.25">
      <c r="A161" s="55"/>
    </row>
    <row r="162" spans="1:1" ht="15.75" customHeight="1" x14ac:dyDescent="0.25">
      <c r="A162" s="55"/>
    </row>
    <row r="163" spans="1:1" ht="15.75" customHeight="1" x14ac:dyDescent="0.25">
      <c r="A163" s="55"/>
    </row>
    <row r="164" spans="1:1" ht="15.75" customHeight="1" x14ac:dyDescent="0.25">
      <c r="A164" s="55"/>
    </row>
    <row r="165" spans="1:1" ht="15.75" customHeight="1" x14ac:dyDescent="0.25">
      <c r="A165" s="55"/>
    </row>
    <row r="166" spans="1:1" ht="15.75" customHeight="1" x14ac:dyDescent="0.25">
      <c r="A166" s="55"/>
    </row>
    <row r="167" spans="1:1" ht="15.75" customHeight="1" x14ac:dyDescent="0.25">
      <c r="A167" s="55"/>
    </row>
    <row r="168" spans="1:1" ht="15.75" customHeight="1" x14ac:dyDescent="0.25">
      <c r="A168" s="55"/>
    </row>
    <row r="169" spans="1:1" ht="15.75" customHeight="1" x14ac:dyDescent="0.25">
      <c r="A169" s="55"/>
    </row>
    <row r="170" spans="1:1" ht="15.75" customHeight="1" x14ac:dyDescent="0.25">
      <c r="A170" s="55"/>
    </row>
    <row r="171" spans="1:1" ht="15.75" customHeight="1" x14ac:dyDescent="0.25">
      <c r="A171" s="55"/>
    </row>
    <row r="172" spans="1:1" ht="15.75" customHeight="1" x14ac:dyDescent="0.25">
      <c r="A172" s="55"/>
    </row>
    <row r="173" spans="1:1" ht="15.75" customHeight="1" x14ac:dyDescent="0.25">
      <c r="A173" s="55"/>
    </row>
    <row r="174" spans="1:1" ht="15.75" customHeight="1" x14ac:dyDescent="0.25">
      <c r="A174" s="55"/>
    </row>
    <row r="175" spans="1:1" ht="15.75" customHeight="1" x14ac:dyDescent="0.25">
      <c r="A175" s="55"/>
    </row>
    <row r="176" spans="1:1" ht="15.75" customHeight="1" x14ac:dyDescent="0.25">
      <c r="A176" s="55"/>
    </row>
    <row r="177" spans="1:1" ht="15.75" customHeight="1" x14ac:dyDescent="0.25">
      <c r="A177" s="55"/>
    </row>
    <row r="178" spans="1:1" ht="15.75" customHeight="1" x14ac:dyDescent="0.25">
      <c r="A178" s="55"/>
    </row>
    <row r="179" spans="1:1" ht="15.75" customHeight="1" x14ac:dyDescent="0.25">
      <c r="A179" s="55"/>
    </row>
    <row r="180" spans="1:1" ht="15.75" customHeight="1" x14ac:dyDescent="0.25">
      <c r="A180" s="55"/>
    </row>
    <row r="181" spans="1:1" ht="15.75" customHeight="1" x14ac:dyDescent="0.25">
      <c r="A181" s="55"/>
    </row>
    <row r="182" spans="1:1" ht="15.75" customHeight="1" x14ac:dyDescent="0.25">
      <c r="A182" s="55"/>
    </row>
    <row r="183" spans="1:1" ht="15.75" customHeight="1" x14ac:dyDescent="0.25">
      <c r="A183" s="55"/>
    </row>
    <row r="184" spans="1:1" ht="15.75" customHeight="1" x14ac:dyDescent="0.25">
      <c r="A184" s="55"/>
    </row>
    <row r="185" spans="1:1" ht="15.75" customHeight="1" x14ac:dyDescent="0.25">
      <c r="A185" s="55"/>
    </row>
    <row r="186" spans="1:1" ht="15.75" customHeight="1" x14ac:dyDescent="0.25">
      <c r="A186" s="55"/>
    </row>
    <row r="187" spans="1:1" ht="15.75" customHeight="1" x14ac:dyDescent="0.25">
      <c r="A187" s="55"/>
    </row>
    <row r="188" spans="1:1" ht="15.75" customHeight="1" x14ac:dyDescent="0.25">
      <c r="A188" s="55"/>
    </row>
    <row r="189" spans="1:1" ht="15.75" customHeight="1" x14ac:dyDescent="0.25">
      <c r="A189" s="55"/>
    </row>
    <row r="190" spans="1:1" ht="15.75" customHeight="1" x14ac:dyDescent="0.25">
      <c r="A190" s="55"/>
    </row>
    <row r="191" spans="1:1" ht="15.75" customHeight="1" x14ac:dyDescent="0.25">
      <c r="A191" s="55"/>
    </row>
    <row r="192" spans="1:1" ht="15.75" customHeight="1" x14ac:dyDescent="0.25">
      <c r="A192" s="55"/>
    </row>
    <row r="193" spans="1:1" ht="15.75" customHeight="1" x14ac:dyDescent="0.25">
      <c r="A193" s="55"/>
    </row>
    <row r="194" spans="1:1" ht="15.75" customHeight="1" x14ac:dyDescent="0.25">
      <c r="A194" s="55"/>
    </row>
    <row r="195" spans="1:1" ht="15.75" customHeight="1" x14ac:dyDescent="0.25">
      <c r="A195" s="55"/>
    </row>
    <row r="196" spans="1:1" ht="15.75" customHeight="1" x14ac:dyDescent="0.25">
      <c r="A196" s="55"/>
    </row>
    <row r="197" spans="1:1" ht="15.75" customHeight="1" x14ac:dyDescent="0.25">
      <c r="A197" s="55"/>
    </row>
    <row r="198" spans="1:1" ht="15.75" customHeight="1" x14ac:dyDescent="0.25">
      <c r="A198" s="55"/>
    </row>
    <row r="199" spans="1:1" ht="15.75" customHeight="1" x14ac:dyDescent="0.25">
      <c r="A199" s="55"/>
    </row>
    <row r="200" spans="1:1" ht="15.75" customHeight="1" x14ac:dyDescent="0.25">
      <c r="A200" s="55"/>
    </row>
    <row r="201" spans="1:1" ht="15.75" customHeight="1" x14ac:dyDescent="0.25">
      <c r="A201" s="55"/>
    </row>
    <row r="202" spans="1:1" ht="15.75" customHeight="1" x14ac:dyDescent="0.25">
      <c r="A202" s="55"/>
    </row>
    <row r="203" spans="1:1" ht="15.75" customHeight="1" x14ac:dyDescent="0.25">
      <c r="A203" s="55"/>
    </row>
    <row r="204" spans="1:1" ht="15.75" customHeight="1" x14ac:dyDescent="0.25">
      <c r="A204" s="55"/>
    </row>
    <row r="205" spans="1:1" ht="15.75" customHeight="1" x14ac:dyDescent="0.25">
      <c r="A205" s="55"/>
    </row>
    <row r="206" spans="1:1" ht="15.75" customHeight="1" x14ac:dyDescent="0.25">
      <c r="A206" s="55"/>
    </row>
    <row r="207" spans="1:1" ht="15.75" customHeight="1" x14ac:dyDescent="0.25">
      <c r="A207" s="55"/>
    </row>
    <row r="208" spans="1:1" ht="15.75" customHeight="1" x14ac:dyDescent="0.25">
      <c r="A208" s="55"/>
    </row>
    <row r="209" spans="1:1" ht="15.75" customHeight="1" x14ac:dyDescent="0.25">
      <c r="A209" s="55"/>
    </row>
    <row r="210" spans="1:1" ht="15.75" customHeight="1" x14ac:dyDescent="0.25">
      <c r="A210" s="55"/>
    </row>
    <row r="211" spans="1:1" ht="15.75" customHeight="1" x14ac:dyDescent="0.25">
      <c r="A211" s="55"/>
    </row>
    <row r="212" spans="1:1" ht="15.75" customHeight="1" x14ac:dyDescent="0.25">
      <c r="A212" s="55"/>
    </row>
    <row r="213" spans="1:1" ht="15.75" customHeight="1" x14ac:dyDescent="0.25">
      <c r="A213" s="55"/>
    </row>
    <row r="214" spans="1:1" ht="15.75" customHeight="1" x14ac:dyDescent="0.25">
      <c r="A214" s="55"/>
    </row>
    <row r="215" spans="1:1" ht="15.75" customHeight="1" x14ac:dyDescent="0.25">
      <c r="A215" s="55"/>
    </row>
    <row r="216" spans="1:1" ht="15.75" customHeight="1" x14ac:dyDescent="0.25">
      <c r="A216" s="55"/>
    </row>
    <row r="217" spans="1:1" ht="15.75" customHeight="1" x14ac:dyDescent="0.25">
      <c r="A217" s="55"/>
    </row>
    <row r="218" spans="1:1" ht="15.75" customHeight="1" x14ac:dyDescent="0.25">
      <c r="A218" s="55"/>
    </row>
    <row r="219" spans="1:1" ht="15.75" customHeight="1" x14ac:dyDescent="0.25">
      <c r="A219" s="55"/>
    </row>
    <row r="220" spans="1:1" ht="15.75" customHeight="1" x14ac:dyDescent="0.25">
      <c r="A220" s="55"/>
    </row>
    <row r="221" spans="1:1" ht="15.75" customHeight="1" x14ac:dyDescent="0.25">
      <c r="A221" s="55"/>
    </row>
    <row r="222" spans="1:1" ht="15.75" customHeight="1" x14ac:dyDescent="0.25">
      <c r="A222" s="55"/>
    </row>
    <row r="223" spans="1:1" ht="15.75" customHeight="1" x14ac:dyDescent="0.25">
      <c r="A223" s="55"/>
    </row>
    <row r="224" spans="1:1" ht="15.75" customHeight="1" x14ac:dyDescent="0.25">
      <c r="A224" s="55"/>
    </row>
    <row r="225" spans="1:1" ht="15.75" customHeight="1" x14ac:dyDescent="0.25">
      <c r="A225" s="55"/>
    </row>
    <row r="226" spans="1:1" ht="15.75" customHeight="1" x14ac:dyDescent="0.25">
      <c r="A226" s="55"/>
    </row>
    <row r="227" spans="1:1" ht="15.75" customHeight="1" x14ac:dyDescent="0.25">
      <c r="A227" s="55"/>
    </row>
    <row r="228" spans="1:1" ht="15.75" customHeight="1" x14ac:dyDescent="0.25">
      <c r="A228" s="55"/>
    </row>
    <row r="229" spans="1:1" ht="15.75" customHeight="1" x14ac:dyDescent="0.25">
      <c r="A229" s="55"/>
    </row>
    <row r="230" spans="1:1" ht="15.75" customHeight="1" x14ac:dyDescent="0.25">
      <c r="A230" s="55"/>
    </row>
    <row r="231" spans="1:1" ht="15.75" customHeight="1" x14ac:dyDescent="0.25">
      <c r="A231" s="55"/>
    </row>
    <row r="232" spans="1:1" ht="15.75" customHeight="1" x14ac:dyDescent="0.25">
      <c r="A232" s="55"/>
    </row>
    <row r="233" spans="1:1" ht="15.75" customHeight="1" x14ac:dyDescent="0.25">
      <c r="A233" s="55"/>
    </row>
    <row r="234" spans="1:1" ht="15.75" customHeight="1" x14ac:dyDescent="0.25">
      <c r="A234" s="55"/>
    </row>
    <row r="235" spans="1:1" ht="15.75" customHeight="1" x14ac:dyDescent="0.25">
      <c r="A235" s="55"/>
    </row>
    <row r="236" spans="1:1" ht="15.75" customHeight="1" x14ac:dyDescent="0.25">
      <c r="A236" s="55"/>
    </row>
    <row r="237" spans="1:1" ht="15.75" customHeight="1" x14ac:dyDescent="0.25">
      <c r="A237" s="55"/>
    </row>
    <row r="238" spans="1:1" ht="15.75" customHeight="1" x14ac:dyDescent="0.25">
      <c r="A238" s="55"/>
    </row>
    <row r="239" spans="1:1" ht="15.75" customHeight="1" x14ac:dyDescent="0.25">
      <c r="A239" s="55"/>
    </row>
    <row r="240" spans="1:1" ht="15.75" customHeight="1" x14ac:dyDescent="0.25">
      <c r="A240" s="55"/>
    </row>
    <row r="241" spans="1:1" ht="15.75" customHeight="1" x14ac:dyDescent="0.25">
      <c r="A241" s="55"/>
    </row>
    <row r="242" spans="1:1" ht="15.75" customHeight="1" x14ac:dyDescent="0.25">
      <c r="A242" s="55"/>
    </row>
    <row r="243" spans="1:1" ht="15.75" customHeight="1" x14ac:dyDescent="0.25">
      <c r="A243" s="55"/>
    </row>
    <row r="244" spans="1:1" ht="15.75" customHeight="1" x14ac:dyDescent="0.25">
      <c r="A244" s="55"/>
    </row>
    <row r="245" spans="1:1" ht="15.75" customHeight="1" x14ac:dyDescent="0.25">
      <c r="A245" s="55"/>
    </row>
    <row r="246" spans="1:1" ht="15.75" customHeight="1" x14ac:dyDescent="0.25">
      <c r="A246" s="55"/>
    </row>
    <row r="247" spans="1:1" ht="15.75" customHeight="1" x14ac:dyDescent="0.25">
      <c r="A247" s="55"/>
    </row>
    <row r="248" spans="1:1" ht="15.75" customHeight="1" x14ac:dyDescent="0.25">
      <c r="A248" s="55"/>
    </row>
    <row r="249" spans="1:1" ht="15.75" customHeight="1" x14ac:dyDescent="0.25">
      <c r="A249" s="55"/>
    </row>
    <row r="250" spans="1:1" ht="15.75" customHeight="1" x14ac:dyDescent="0.25">
      <c r="A250" s="55"/>
    </row>
    <row r="251" spans="1:1" ht="15.75" customHeight="1" x14ac:dyDescent="0.25"/>
    <row r="252" spans="1:1" ht="15.75" customHeight="1" x14ac:dyDescent="0.25"/>
    <row r="253" spans="1:1" ht="15.75" customHeight="1" x14ac:dyDescent="0.25"/>
    <row r="254" spans="1:1" ht="15.75" customHeight="1" x14ac:dyDescent="0.25"/>
    <row r="255" spans="1:1" ht="15.75" customHeight="1" x14ac:dyDescent="0.25"/>
    <row r="256" spans="1:1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1">
    <mergeCell ref="J6:K6"/>
    <mergeCell ref="L6:M6"/>
    <mergeCell ref="A1:M1"/>
    <mergeCell ref="B2:E2"/>
    <mergeCell ref="B3:E3"/>
    <mergeCell ref="A4:M4"/>
    <mergeCell ref="A6:B7"/>
    <mergeCell ref="C6:C7"/>
    <mergeCell ref="D6:E6"/>
    <mergeCell ref="F6:G6"/>
    <mergeCell ref="H6:I6"/>
    <mergeCell ref="L23:M23"/>
    <mergeCell ref="A21:B21"/>
    <mergeCell ref="F22:G22"/>
    <mergeCell ref="H22:I22"/>
    <mergeCell ref="J22:K22"/>
    <mergeCell ref="L22:M22"/>
    <mergeCell ref="D22:E22"/>
    <mergeCell ref="D23:E23"/>
    <mergeCell ref="F23:G23"/>
    <mergeCell ref="H23:I23"/>
    <mergeCell ref="J23:K23"/>
    <mergeCell ref="A25:B26"/>
    <mergeCell ref="D41:E41"/>
    <mergeCell ref="D42:E42"/>
    <mergeCell ref="F42:G42"/>
    <mergeCell ref="H42:I42"/>
    <mergeCell ref="A40:B40"/>
    <mergeCell ref="F25:G25"/>
    <mergeCell ref="H25:I25"/>
    <mergeCell ref="J42:K42"/>
    <mergeCell ref="L42:M42"/>
    <mergeCell ref="H51:L51"/>
    <mergeCell ref="C25:C26"/>
    <mergeCell ref="D25:E25"/>
    <mergeCell ref="F41:G41"/>
    <mergeCell ref="H41:I41"/>
    <mergeCell ref="J41:K41"/>
    <mergeCell ref="L41:M41"/>
    <mergeCell ref="J25:K25"/>
    <mergeCell ref="L25:M25"/>
  </mergeCells>
  <printOptions horizontalCentered="1" verticalCentered="1"/>
  <pageMargins left="0.7" right="0.7" top="0.75" bottom="0.75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4:M1000"/>
  <sheetViews>
    <sheetView workbookViewId="0">
      <selection activeCell="C4" sqref="C4:F17"/>
    </sheetView>
  </sheetViews>
  <sheetFormatPr defaultColWidth="14.42578125" defaultRowHeight="15" customHeight="1" x14ac:dyDescent="0.25"/>
  <cols>
    <col min="1" max="2" width="8.7109375" customWidth="1"/>
    <col min="3" max="3" width="18.42578125" customWidth="1"/>
    <col min="4" max="4" width="26.140625" customWidth="1"/>
    <col min="5" max="6" width="11.28515625" customWidth="1"/>
    <col min="7" max="13" width="8.7109375" customWidth="1"/>
  </cols>
  <sheetData>
    <row r="4" spans="3:13" x14ac:dyDescent="0.25">
      <c r="C4" s="141" t="s">
        <v>58</v>
      </c>
      <c r="D4" s="142"/>
      <c r="E4" s="93" t="s">
        <v>59</v>
      </c>
      <c r="F4" s="94" t="s">
        <v>60</v>
      </c>
      <c r="L4" s="95"/>
    </row>
    <row r="5" spans="3:13" x14ac:dyDescent="0.25">
      <c r="C5" s="144" t="s">
        <v>61</v>
      </c>
      <c r="D5" s="145"/>
      <c r="E5" s="96" t="s">
        <v>62</v>
      </c>
      <c r="F5" s="97">
        <v>3.7999999999999999E-2</v>
      </c>
      <c r="H5" s="98"/>
      <c r="L5" s="95"/>
    </row>
    <row r="6" spans="3:13" x14ac:dyDescent="0.25">
      <c r="C6" s="146" t="s">
        <v>63</v>
      </c>
      <c r="D6" s="109"/>
      <c r="E6" s="99" t="s">
        <v>64</v>
      </c>
      <c r="F6" s="100">
        <v>3.2000000000000002E-3</v>
      </c>
      <c r="H6" s="98"/>
      <c r="L6" s="95"/>
    </row>
    <row r="7" spans="3:13" x14ac:dyDescent="0.25">
      <c r="C7" s="146" t="s">
        <v>65</v>
      </c>
      <c r="D7" s="109"/>
      <c r="E7" s="99" t="s">
        <v>66</v>
      </c>
      <c r="F7" s="100">
        <v>5.0000000000000001E-3</v>
      </c>
      <c r="H7" s="98"/>
      <c r="L7" s="95"/>
    </row>
    <row r="8" spans="3:13" x14ac:dyDescent="0.25">
      <c r="C8" s="146" t="s">
        <v>67</v>
      </c>
      <c r="D8" s="109"/>
      <c r="E8" s="99" t="s">
        <v>68</v>
      </c>
      <c r="F8" s="100">
        <v>1.0200000000000001E-2</v>
      </c>
      <c r="H8" s="98"/>
      <c r="L8" s="95"/>
    </row>
    <row r="9" spans="3:13" x14ac:dyDescent="0.25">
      <c r="C9" s="146" t="s">
        <v>69</v>
      </c>
      <c r="D9" s="109"/>
      <c r="E9" s="99" t="s">
        <v>70</v>
      </c>
      <c r="F9" s="100">
        <v>6.6400000000000001E-2</v>
      </c>
      <c r="H9" s="98"/>
      <c r="L9" s="95"/>
    </row>
    <row r="10" spans="3:13" x14ac:dyDescent="0.25">
      <c r="C10" s="147" t="s">
        <v>71</v>
      </c>
      <c r="D10" s="101" t="s">
        <v>72</v>
      </c>
      <c r="E10" s="138" t="s">
        <v>73</v>
      </c>
      <c r="F10" s="100">
        <v>6.4999999999999997E-3</v>
      </c>
      <c r="H10" s="98"/>
      <c r="L10" s="95"/>
    </row>
    <row r="11" spans="3:13" x14ac:dyDescent="0.25">
      <c r="C11" s="148"/>
      <c r="D11" s="101" t="s">
        <v>74</v>
      </c>
      <c r="E11" s="139"/>
      <c r="F11" s="100">
        <v>0.03</v>
      </c>
      <c r="H11" s="98"/>
      <c r="L11" s="95"/>
    </row>
    <row r="12" spans="3:13" x14ac:dyDescent="0.25">
      <c r="C12" s="148"/>
      <c r="D12" s="101" t="s">
        <v>75</v>
      </c>
      <c r="E12" s="139"/>
      <c r="F12" s="100">
        <v>0.05</v>
      </c>
      <c r="H12" s="98"/>
      <c r="L12" s="95"/>
    </row>
    <row r="13" spans="3:13" x14ac:dyDescent="0.25">
      <c r="C13" s="148"/>
      <c r="D13" s="5" t="s">
        <v>76</v>
      </c>
      <c r="E13" s="140"/>
      <c r="F13" s="102">
        <v>0</v>
      </c>
      <c r="H13" s="98"/>
      <c r="L13" s="95"/>
    </row>
    <row r="14" spans="3:13" x14ac:dyDescent="0.25">
      <c r="C14" s="141" t="s">
        <v>77</v>
      </c>
      <c r="D14" s="132"/>
      <c r="E14" s="142"/>
      <c r="F14" s="103">
        <f>(((1+(F5+F7+F6))*(1+F8)*(1+F9)/(1-(F10+F11+F12+F13))-1))</f>
        <v>0.23376846232731241</v>
      </c>
      <c r="H14" s="98"/>
      <c r="K14" s="95"/>
      <c r="L14" s="95"/>
      <c r="M14" s="95"/>
    </row>
    <row r="15" spans="3:13" x14ac:dyDescent="0.25">
      <c r="C15" s="143"/>
      <c r="D15" s="134"/>
      <c r="E15" s="134"/>
      <c r="F15" s="134"/>
    </row>
    <row r="16" spans="3:13" ht="15" customHeight="1" x14ac:dyDescent="0.25">
      <c r="C16" s="111"/>
      <c r="D16" s="111"/>
      <c r="E16" s="111"/>
      <c r="F16" s="111"/>
    </row>
    <row r="17" spans="3:9" ht="15" customHeight="1" x14ac:dyDescent="0.25">
      <c r="C17" s="111"/>
      <c r="D17" s="111"/>
      <c r="E17" s="111"/>
      <c r="F17" s="111"/>
    </row>
    <row r="19" spans="3:9" x14ac:dyDescent="0.25">
      <c r="I19" s="95"/>
    </row>
    <row r="21" spans="3:9" ht="15.75" customHeight="1" x14ac:dyDescent="0.25"/>
    <row r="22" spans="3:9" ht="15.75" customHeight="1" x14ac:dyDescent="0.25"/>
    <row r="23" spans="3:9" ht="15.75" customHeight="1" x14ac:dyDescent="0.25"/>
    <row r="24" spans="3:9" ht="15.75" customHeight="1" x14ac:dyDescent="0.25"/>
    <row r="25" spans="3:9" ht="15.75" customHeight="1" x14ac:dyDescent="0.25"/>
    <row r="26" spans="3:9" ht="15.75" customHeight="1" x14ac:dyDescent="0.25"/>
    <row r="27" spans="3:9" ht="15.75" customHeight="1" x14ac:dyDescent="0.25"/>
    <row r="28" spans="3:9" ht="15.75" customHeight="1" x14ac:dyDescent="0.25"/>
    <row r="29" spans="3:9" ht="15.75" customHeight="1" x14ac:dyDescent="0.25"/>
    <row r="30" spans="3:9" ht="15.75" customHeight="1" x14ac:dyDescent="0.25"/>
    <row r="31" spans="3:9" ht="15.75" customHeight="1" x14ac:dyDescent="0.25"/>
    <row r="32" spans="3: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0">
    <mergeCell ref="E10:E13"/>
    <mergeCell ref="C14:E14"/>
    <mergeCell ref="C15:F17"/>
    <mergeCell ref="C4:D4"/>
    <mergeCell ref="C5:D5"/>
    <mergeCell ref="C6:D6"/>
    <mergeCell ref="C7:D7"/>
    <mergeCell ref="C8:D8"/>
    <mergeCell ref="C9:D9"/>
    <mergeCell ref="C10:C13"/>
  </mergeCells>
  <pageMargins left="0.511811024" right="0.511811024" top="0.78740157499999996" bottom="0.78740157499999996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2773C-A071-4664-AB14-FF6CA7547A10}">
  <dimension ref="A1:D6"/>
  <sheetViews>
    <sheetView tabSelected="1" workbookViewId="0">
      <selection activeCell="F20" sqref="F20"/>
    </sheetView>
  </sheetViews>
  <sheetFormatPr defaultRowHeight="15" x14ac:dyDescent="0.25"/>
  <cols>
    <col min="2" max="2" width="13.140625" bestFit="1" customWidth="1"/>
  </cols>
  <sheetData>
    <row r="1" spans="1:4" x14ac:dyDescent="0.25">
      <c r="A1" s="152" t="s">
        <v>90</v>
      </c>
      <c r="B1" s="152"/>
      <c r="C1" s="152"/>
      <c r="D1" s="152"/>
    </row>
    <row r="2" spans="1:4" x14ac:dyDescent="0.25">
      <c r="A2" s="151" t="s">
        <v>78</v>
      </c>
      <c r="B2" s="151" t="s">
        <v>79</v>
      </c>
      <c r="C2" s="151" t="s">
        <v>15</v>
      </c>
      <c r="D2" s="151" t="s">
        <v>80</v>
      </c>
    </row>
    <row r="3" spans="1:4" x14ac:dyDescent="0.25">
      <c r="A3" s="149" t="s">
        <v>81</v>
      </c>
      <c r="B3" s="149" t="s">
        <v>82</v>
      </c>
      <c r="C3" s="149" t="s">
        <v>83</v>
      </c>
      <c r="D3" s="150">
        <v>109.39</v>
      </c>
    </row>
    <row r="4" spans="1:4" x14ac:dyDescent="0.25">
      <c r="A4" s="149" t="s">
        <v>84</v>
      </c>
      <c r="B4" s="149" t="s">
        <v>85</v>
      </c>
      <c r="C4" s="149" t="s">
        <v>83</v>
      </c>
      <c r="D4" s="150">
        <v>110.19</v>
      </c>
    </row>
    <row r="5" spans="1:4" x14ac:dyDescent="0.25">
      <c r="A5" s="149" t="s">
        <v>86</v>
      </c>
      <c r="B5" s="149" t="s">
        <v>87</v>
      </c>
      <c r="C5" s="149" t="s">
        <v>83</v>
      </c>
      <c r="D5" s="150">
        <v>109.39</v>
      </c>
    </row>
    <row r="6" spans="1:4" x14ac:dyDescent="0.25">
      <c r="A6" s="149" t="s">
        <v>88</v>
      </c>
      <c r="B6" s="149" t="s">
        <v>89</v>
      </c>
      <c r="C6" s="149" t="s">
        <v>83</v>
      </c>
      <c r="D6" s="150">
        <v>109.39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orçamento  c barreira</vt:lpstr>
      <vt:lpstr>cronograma</vt:lpstr>
      <vt:lpstr>bdi</vt:lpstr>
      <vt:lpstr>Encargos Sociais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Eduardo Dona</cp:lastModifiedBy>
  <cp:lastPrinted>2026-03-27T14:18:59Z</cp:lastPrinted>
  <dcterms:modified xsi:type="dcterms:W3CDTF">2026-05-20T12:02:07Z</dcterms:modified>
</cp:coreProperties>
</file>