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0.69\planejamento\PROJETOS\UBS Navegantes\Ampliação\SEGUNDA LICITAÇAO\"/>
    </mc:Choice>
  </mc:AlternateContent>
  <bookViews>
    <workbookView xWindow="0" yWindow="0" windowWidth="21600" windowHeight="9600"/>
  </bookViews>
  <sheets>
    <sheet name="Rascunho" sheetId="6" r:id="rId1"/>
    <sheet name="NAV - BM02" sheetId="1" r:id="rId2"/>
    <sheet name="NAV - BM01" sheetId="2" r:id="rId3"/>
    <sheet name="NAV - orçamento" sheetId="3" r:id="rId4"/>
    <sheet name="NAV - cronograma" sheetId="4" r:id="rId5"/>
    <sheet name="BDI" sheetId="5" r:id="rId6"/>
  </sheets>
  <externalReferences>
    <externalReference r:id="rId7"/>
  </externalReferences>
  <definedNames>
    <definedName name="arredquant" localSheetId="2">IF('NAV - BM01'!$M$3=TRUE,2,15)</definedName>
    <definedName name="arredquant" localSheetId="1">IF('NAV - BM02'!$M$3=TRUE,2,15)</definedName>
    <definedName name="arredquant" localSheetId="4">IF('NAV - cronograma'!$N$3=TRUE,2,15)</definedName>
    <definedName name="arredquant" localSheetId="3">IF('NAV - orçamento'!$M$3=TRUE,2,15)</definedName>
    <definedName name="arredquant" localSheetId="0">IF(Rascunho!$M$3=TRUE,2,15)</definedName>
    <definedName name="arredquant">IF(#REF!=TRUE,2,15)</definedName>
    <definedName name="arredtot" localSheetId="2">IF('NAV - BM01'!$O$3=TRUE,2,15)</definedName>
    <definedName name="arredtot" localSheetId="1">IF('NAV - BM02'!$O$3=TRUE,2,15)</definedName>
    <definedName name="arredtot" localSheetId="4">IF('NAV - cronograma'!$P$3=TRUE,2,15)</definedName>
    <definedName name="arredtot" localSheetId="3">IF('NAV - orçamento'!$O$3=TRUE,2,15)</definedName>
    <definedName name="arredtot" localSheetId="0">IF(Rascunho!$O$3=TRUE,2,15)</definedName>
    <definedName name="arredtot">IF(#REF!=TRUE,2,15)</definedName>
    <definedName name="arredunit" localSheetId="2">IF('NAV - BM01'!$N$3=TRUE,2,15)</definedName>
    <definedName name="arredunit" localSheetId="1">IF('NAV - BM02'!$N$3=TRUE,2,15)</definedName>
    <definedName name="arredunit" localSheetId="4">IF('NAV - cronograma'!$O$3=TRUE,2,15)</definedName>
    <definedName name="arredunit" localSheetId="3">IF('NAV - orçamento'!$N$3=TRUE,2,15)</definedName>
    <definedName name="arredunit" localSheetId="0">IF(Rascunho!$N$3=TRUE,2,15)</definedName>
    <definedName name="arredunit">IF(#REF!=TRUE,2,15)</definedName>
    <definedName name="O" localSheetId="2">ROUND(ROUND(#REF!,arredquant)*ROUND(#REF!,arredunit),arredtot)</definedName>
    <definedName name="O" localSheetId="1">ROUND(ROUND(#REF!,arredquant)*ROUND(#REF!,arredunit),arredtot)</definedName>
    <definedName name="O" localSheetId="4">ROUND(ROUND(#REF!,[0]!arredquant)*ROUND(#REF!,[0]!arredunit),[0]!arredtot)</definedName>
    <definedName name="O" localSheetId="3">ROUND(ROUND(#REF!,arredquant)*ROUND(#REF!,arredunit),arredtot)</definedName>
    <definedName name="O" localSheetId="0">ROUND(ROUND(#REF!,arredquant)*ROUND(#REF!,arredunit),arredtot)</definedName>
    <definedName name="O">ROUND(ROUND(#REF!,arredquant)*ROUND(#REF!,arredunit),arredtot)</definedName>
    <definedName name="RegimeExecucao">IF(OR([1]DADOS!$A$36="Empreitada Preço Global",[1]DADOS!$A$36="Empreitada Integral"),"Global","Unitário")</definedName>
    <definedName name="SomaAgrup" localSheetId="2">SUMIF(OFFSET('NAV - BM01'!$A1,1,0,'NAV - BM01'!$B1),"S",OFFSET('NAV - BM01'!A1,1,0,'NAV - BM01'!$B1))</definedName>
    <definedName name="SomaAgrup" localSheetId="1">SUMIF(OFFSET('NAV - BM02'!$A1,1,0,'NAV - BM02'!$B1),"S",OFFSET('NAV - BM02'!A1,1,0,'NAV - BM02'!$B1))</definedName>
    <definedName name="SomaAgrup" localSheetId="4">SUMIF(OFFSET('NAV - cronograma'!$A1,1,0,'NAV - cronograma'!$B1),"S",OFFSET('NAV - cronograma'!A1,1,0,'NAV - cronograma'!$B1))</definedName>
    <definedName name="SomaAgrup" localSheetId="3">SUMIF(OFFSET('NAV - orçamento'!$A1,1,0,'NAV - orçamento'!$B1),"S",OFFSET('NAV - orçamento'!A1,1,0,'NAV - orçamento'!$B1))</definedName>
    <definedName name="SomaAgrup" localSheetId="0">SUMIF(OFFSET(Rascunho!$A1,1,0,Rascunho!$B1),"S",OFFSET(Rascunho!A1,1,0,Rascunho!$B1))</definedName>
    <definedName name="SomaAgrup">SUMIF(OFFSET(#REF!,1,0,#REF!),"S",OFFSET(#REF!,1,0,#REF!))</definedName>
    <definedName name="total" localSheetId="2">ROUND(ROUND('NAV - BM01'!XFC1,'NAV - BM01'!arredquant)*ROUND('NAV - BM01'!XFD1,'NAV - BM01'!arredunit),'NAV - BM01'!arredtot)</definedName>
    <definedName name="total" localSheetId="1">ROUND(ROUND('NAV - BM02'!XFC1,'NAV - BM02'!arredquant)*ROUND('NAV - BM02'!XFD1,'NAV - BM02'!arredunit),'NAV - BM02'!arredtot)</definedName>
    <definedName name="total" localSheetId="4">ROUND(ROUND('NAV - cronograma'!XFC1,'NAV - cronograma'!arredquant)*ROUND('NAV - cronograma'!XFD1,'NAV - cronograma'!arredunit),'NAV - cronograma'!arredtot)</definedName>
    <definedName name="total" localSheetId="3">ROUND(ROUND('NAV - orçamento'!XFC1,'NAV - orçamento'!arredquant)*ROUND('NAV - orçamento'!XFD1,'NAV - orçamento'!arredunit),'NAV - orçamento'!arredtot)</definedName>
    <definedName name="total" localSheetId="0">ROUND(ROUND(Rascunho!XFC1,Rascunho!arredquant)*ROUND(Rascunho!XFD1,Rascunho!arredunit),Rascunho!arredtot)</definedName>
    <definedName name="total">ROUND(ROUND(#REF!,arredquant)*ROUND(#REF!,arredunit),arredtot)</definedName>
    <definedName name="varanda" localSheetId="2">ROUND(ROUND(#REF!,arredquant)*ROUND(#REF!,arredunit),arredtot)</definedName>
    <definedName name="varanda" localSheetId="1">ROUND(ROUND(#REF!,arredquant)*ROUND(#REF!,arredunit),arredtot)</definedName>
    <definedName name="varanda" localSheetId="0">ROUND(ROUND(#REF!,arredquant)*ROUND(#REF!,arredunit),arredtot)</definedName>
    <definedName name="varanda">ROUND(ROUND(#REF!,arredquant)*ROUND(#REF!,arredunit),arredtot)</definedName>
  </definedNames>
  <calcPr calcId="162913"/>
  <extLst>
    <ext uri="GoogleSheetsCustomDataVersion2">
      <go:sheetsCustomData xmlns:go="http://customooxmlschemas.google.com/" r:id="rId10" roundtripDataChecksum="+k3fRKibGsnhUeXOPMyd6egxo6nTq+/0fHUVUc/MH1E="/>
    </ext>
  </extLst>
</workbook>
</file>

<file path=xl/calcChain.xml><?xml version="1.0" encoding="utf-8"?>
<calcChain xmlns="http://schemas.openxmlformats.org/spreadsheetml/2006/main">
  <c r="J86" i="6" l="1"/>
  <c r="E86" i="6" s="1"/>
  <c r="J85" i="6"/>
  <c r="J84" i="6"/>
  <c r="E84" i="6" s="1"/>
  <c r="O84" i="6" s="1"/>
  <c r="J83" i="6"/>
  <c r="E83" i="6" s="1"/>
  <c r="J82" i="6"/>
  <c r="E82" i="6" s="1"/>
  <c r="J81" i="6"/>
  <c r="E81" i="6" s="1"/>
  <c r="J80" i="6"/>
  <c r="E80" i="6" s="1"/>
  <c r="O80" i="6" s="1"/>
  <c r="J79" i="6"/>
  <c r="E79" i="6" s="1"/>
  <c r="O79" i="6" s="1"/>
  <c r="J78" i="6"/>
  <c r="E78" i="6" s="1"/>
  <c r="J77" i="6"/>
  <c r="E77" i="6" s="1"/>
  <c r="O77" i="6" s="1"/>
  <c r="J76" i="6"/>
  <c r="E76" i="6" s="1"/>
  <c r="J75" i="6"/>
  <c r="J74" i="6"/>
  <c r="E74" i="6" s="1"/>
  <c r="J73" i="6"/>
  <c r="E73" i="6" s="1"/>
  <c r="O73" i="6" s="1"/>
  <c r="J72" i="6"/>
  <c r="E72" i="6" s="1"/>
  <c r="O72" i="6" s="1"/>
  <c r="J71" i="6"/>
  <c r="E71" i="6" s="1"/>
  <c r="O71" i="6" s="1"/>
  <c r="J70" i="6"/>
  <c r="E70" i="6" s="1"/>
  <c r="J69" i="6"/>
  <c r="J68" i="6"/>
  <c r="J67" i="6"/>
  <c r="E67" i="6" s="1"/>
  <c r="O67" i="6" s="1"/>
  <c r="J66" i="6"/>
  <c r="E66" i="6" s="1"/>
  <c r="J65" i="6"/>
  <c r="J64" i="6"/>
  <c r="E64" i="6" s="1"/>
  <c r="O64" i="6" s="1"/>
  <c r="J63" i="6"/>
  <c r="E63" i="6" s="1"/>
  <c r="O63" i="6" s="1"/>
  <c r="J62" i="6"/>
  <c r="J61" i="6"/>
  <c r="E61" i="6" s="1"/>
  <c r="O61" i="6" s="1"/>
  <c r="J60" i="6"/>
  <c r="E60" i="6" s="1"/>
  <c r="O60" i="6" s="1"/>
  <c r="J59" i="6"/>
  <c r="E59" i="6" s="1"/>
  <c r="J58" i="6"/>
  <c r="J57" i="6"/>
  <c r="E57" i="6" s="1"/>
  <c r="J56" i="6"/>
  <c r="E56" i="6" s="1"/>
  <c r="J55" i="6"/>
  <c r="E55" i="6" s="1"/>
  <c r="J54" i="6"/>
  <c r="N53" i="6"/>
  <c r="J53" i="6"/>
  <c r="J52" i="6"/>
  <c r="J51" i="6"/>
  <c r="E51" i="6" s="1"/>
  <c r="O51" i="6" s="1"/>
  <c r="J50" i="6"/>
  <c r="E50" i="6" s="1"/>
  <c r="O50" i="6" s="1"/>
  <c r="J49" i="6"/>
  <c r="J48" i="6"/>
  <c r="E48" i="6" s="1"/>
  <c r="O48" i="6" s="1"/>
  <c r="N47" i="6"/>
  <c r="N49" i="6" s="1"/>
  <c r="N52" i="6" s="1"/>
  <c r="J47" i="6"/>
  <c r="J46" i="6"/>
  <c r="E46" i="6" s="1"/>
  <c r="O46" i="6" s="1"/>
  <c r="J45" i="6"/>
  <c r="E45" i="6" s="1"/>
  <c r="O45" i="6" s="1"/>
  <c r="F45" i="6"/>
  <c r="J44" i="6"/>
  <c r="E44" i="6" s="1"/>
  <c r="O44" i="6" s="1"/>
  <c r="J43" i="6"/>
  <c r="E43" i="6" s="1"/>
  <c r="O43" i="6" s="1"/>
  <c r="F43" i="6"/>
  <c r="J42" i="6"/>
  <c r="J41" i="6"/>
  <c r="E41" i="6" s="1"/>
  <c r="O41" i="6" s="1"/>
  <c r="J40" i="6"/>
  <c r="E40" i="6" s="1"/>
  <c r="O40" i="6" s="1"/>
  <c r="J39" i="6"/>
  <c r="E39" i="6" s="1"/>
  <c r="O39" i="6" s="1"/>
  <c r="J38" i="6"/>
  <c r="E38" i="6" s="1"/>
  <c r="O38" i="6" s="1"/>
  <c r="J37" i="6"/>
  <c r="J36" i="6"/>
  <c r="E36" i="6" s="1"/>
  <c r="O36" i="6" s="1"/>
  <c r="J35" i="6"/>
  <c r="E35" i="6" s="1"/>
  <c r="O35" i="6" s="1"/>
  <c r="J34" i="6"/>
  <c r="E34" i="6" s="1"/>
  <c r="J33" i="6"/>
  <c r="E33" i="6" s="1"/>
  <c r="O33" i="6" s="1"/>
  <c r="F33" i="6"/>
  <c r="J32" i="6"/>
  <c r="E32" i="6" s="1"/>
  <c r="J31" i="6"/>
  <c r="E31" i="6" s="1"/>
  <c r="J30" i="6"/>
  <c r="F30" i="6"/>
  <c r="J29" i="6"/>
  <c r="F29" i="6"/>
  <c r="J28" i="6"/>
  <c r="E28" i="6" s="1"/>
  <c r="O28" i="6" s="1"/>
  <c r="F28" i="6"/>
  <c r="A28" i="6"/>
  <c r="J27" i="6"/>
  <c r="J26" i="6"/>
  <c r="E26" i="6" s="1"/>
  <c r="O26" i="6" s="1"/>
  <c r="F26" i="6"/>
  <c r="A26" i="6"/>
  <c r="J25" i="6"/>
  <c r="E25" i="6" s="1"/>
  <c r="F25" i="6"/>
  <c r="A25" i="6"/>
  <c r="J24" i="6"/>
  <c r="E24" i="6" s="1"/>
  <c r="O24" i="6" s="1"/>
  <c r="F24" i="6"/>
  <c r="J23" i="6"/>
  <c r="J22" i="6"/>
  <c r="E22" i="6" s="1"/>
  <c r="O22" i="6" s="1"/>
  <c r="J21" i="6"/>
  <c r="J20" i="6"/>
  <c r="E20" i="6" s="1"/>
  <c r="O20" i="6" s="1"/>
  <c r="J19" i="6"/>
  <c r="E19" i="6" s="1"/>
  <c r="O19" i="6" s="1"/>
  <c r="J18" i="6"/>
  <c r="E18" i="6" s="1"/>
  <c r="O18" i="6" s="1"/>
  <c r="J17" i="6"/>
  <c r="J16" i="6"/>
  <c r="E16" i="6" s="1"/>
  <c r="O16" i="6" s="1"/>
  <c r="J15" i="6"/>
  <c r="E15" i="6" s="1"/>
  <c r="O15" i="6" s="1"/>
  <c r="N14" i="6"/>
  <c r="J14" i="6"/>
  <c r="J13" i="6"/>
  <c r="J12" i="6"/>
  <c r="J11" i="6"/>
  <c r="E3" i="6"/>
  <c r="G19" i="6" s="1"/>
  <c r="H19" i="6" l="1"/>
  <c r="L19" i="6" s="1"/>
  <c r="G16" i="6"/>
  <c r="H16" i="6" s="1"/>
  <c r="L16" i="6" s="1"/>
  <c r="G33" i="6"/>
  <c r="H33" i="6" s="1"/>
  <c r="K33" i="6" s="1"/>
  <c r="G37" i="6"/>
  <c r="G45" i="6"/>
  <c r="H45" i="6" s="1"/>
  <c r="E49" i="6"/>
  <c r="O49" i="6" s="1"/>
  <c r="G60" i="6"/>
  <c r="H60" i="6" s="1"/>
  <c r="K60" i="6" s="1"/>
  <c r="G75" i="6"/>
  <c r="G86" i="6"/>
  <c r="E14" i="6"/>
  <c r="O14" i="6" s="1"/>
  <c r="G23" i="6"/>
  <c r="G44" i="6"/>
  <c r="H44" i="6" s="1"/>
  <c r="L44" i="6" s="1"/>
  <c r="E30" i="6"/>
  <c r="G85" i="6"/>
  <c r="G69" i="6"/>
  <c r="G58" i="6"/>
  <c r="G55" i="6"/>
  <c r="H55" i="6" s="1"/>
  <c r="G38" i="6"/>
  <c r="H38" i="6" s="1"/>
  <c r="G31" i="6"/>
  <c r="H31" i="6" s="1"/>
  <c r="K31" i="6" s="1"/>
  <c r="G27" i="6"/>
  <c r="G22" i="6"/>
  <c r="H22" i="6" s="1"/>
  <c r="K22" i="6" s="1"/>
  <c r="G78" i="6"/>
  <c r="H78" i="6" s="1"/>
  <c r="G76" i="6"/>
  <c r="H76" i="6" s="1"/>
  <c r="K76" i="6" s="1"/>
  <c r="G70" i="6"/>
  <c r="H70" i="6" s="1"/>
  <c r="G59" i="6"/>
  <c r="H59" i="6" s="1"/>
  <c r="K59" i="6" s="1"/>
  <c r="G56" i="6"/>
  <c r="H56" i="6" s="1"/>
  <c r="K56" i="6" s="1"/>
  <c r="G80" i="6"/>
  <c r="H80" i="6" s="1"/>
  <c r="G77" i="6"/>
  <c r="H77" i="6" s="1"/>
  <c r="G72" i="6"/>
  <c r="H72" i="6" s="1"/>
  <c r="G64" i="6"/>
  <c r="H64" i="6" s="1"/>
  <c r="G61" i="6"/>
  <c r="H61" i="6" s="1"/>
  <c r="G46" i="6"/>
  <c r="H46" i="6" s="1"/>
  <c r="G41" i="6"/>
  <c r="H41" i="6" s="1"/>
  <c r="G17" i="6"/>
  <c r="G81" i="6"/>
  <c r="H81" i="6" s="1"/>
  <c r="G73" i="6"/>
  <c r="H73" i="6" s="1"/>
  <c r="K73" i="6" s="1"/>
  <c r="G65" i="6"/>
  <c r="G62" i="6"/>
  <c r="G71" i="6"/>
  <c r="H71" i="6" s="1"/>
  <c r="G67" i="6"/>
  <c r="H67" i="6" s="1"/>
  <c r="G57" i="6"/>
  <c r="H57" i="6" s="1"/>
  <c r="G39" i="6"/>
  <c r="H39" i="6" s="1"/>
  <c r="K39" i="6" s="1"/>
  <c r="G36" i="6"/>
  <c r="H36" i="6" s="1"/>
  <c r="K36" i="6" s="1"/>
  <c r="G48" i="6"/>
  <c r="H48" i="6" s="1"/>
  <c r="K48" i="6" s="1"/>
  <c r="G32" i="6"/>
  <c r="H32" i="6" s="1"/>
  <c r="G26" i="6"/>
  <c r="H26" i="6" s="1"/>
  <c r="K26" i="6" s="1"/>
  <c r="G21" i="6"/>
  <c r="G18" i="6"/>
  <c r="H18" i="6" s="1"/>
  <c r="K18" i="6" s="1"/>
  <c r="G14" i="6"/>
  <c r="G10" i="6"/>
  <c r="H10" i="6" s="1"/>
  <c r="G74" i="6"/>
  <c r="H74" i="6" s="1"/>
  <c r="O56" i="6"/>
  <c r="G68" i="6"/>
  <c r="O32" i="6"/>
  <c r="G43" i="6"/>
  <c r="H43" i="6" s="1"/>
  <c r="G11" i="6"/>
  <c r="H11" i="6" s="1"/>
  <c r="K11" i="6" s="1"/>
  <c r="G34" i="6"/>
  <c r="H34" i="6" s="1"/>
  <c r="G15" i="6"/>
  <c r="H15" i="6" s="1"/>
  <c r="K15" i="6" s="1"/>
  <c r="G24" i="6"/>
  <c r="H24" i="6" s="1"/>
  <c r="G40" i="6"/>
  <c r="H40" i="6" s="1"/>
  <c r="E17" i="6"/>
  <c r="E27" i="6"/>
  <c r="G30" i="6"/>
  <c r="G42" i="6"/>
  <c r="G50" i="6"/>
  <c r="H50" i="6" s="1"/>
  <c r="E53" i="6"/>
  <c r="O55" i="6"/>
  <c r="G63" i="6"/>
  <c r="H63" i="6" s="1"/>
  <c r="O70" i="6"/>
  <c r="O83" i="6"/>
  <c r="G12" i="6"/>
  <c r="H12" i="6" s="1"/>
  <c r="K12" i="6" s="1"/>
  <c r="E23" i="6"/>
  <c r="E29" i="6"/>
  <c r="G35" i="6"/>
  <c r="H35" i="6" s="1"/>
  <c r="E42" i="6"/>
  <c r="G47" i="6"/>
  <c r="G52" i="6"/>
  <c r="O57" i="6"/>
  <c r="E65" i="6"/>
  <c r="G79" i="6"/>
  <c r="H79" i="6" s="1"/>
  <c r="G83" i="6"/>
  <c r="H83" i="6" s="1"/>
  <c r="E21" i="6"/>
  <c r="G29" i="6"/>
  <c r="G54" i="6"/>
  <c r="O66" i="6"/>
  <c r="G84" i="6"/>
  <c r="H84" i="6" s="1"/>
  <c r="K84" i="6" s="1"/>
  <c r="E75" i="6"/>
  <c r="O25" i="6"/>
  <c r="O34" i="6"/>
  <c r="E54" i="6"/>
  <c r="O59" i="6"/>
  <c r="E68" i="6"/>
  <c r="G82" i="6"/>
  <c r="H82" i="6" s="1"/>
  <c r="E47" i="6"/>
  <c r="O81" i="6"/>
  <c r="G49" i="6"/>
  <c r="E62" i="6"/>
  <c r="G51" i="6"/>
  <c r="H51" i="6" s="1"/>
  <c r="K51" i="6" s="1"/>
  <c r="G66" i="6"/>
  <c r="H66" i="6" s="1"/>
  <c r="G13" i="6"/>
  <c r="H13" i="6" s="1"/>
  <c r="L13" i="6" s="1"/>
  <c r="O31" i="6"/>
  <c r="G20" i="6"/>
  <c r="H20" i="6" s="1"/>
  <c r="G28" i="6"/>
  <c r="H28" i="6" s="1"/>
  <c r="G53" i="6"/>
  <c r="E69" i="6"/>
  <c r="O78" i="6"/>
  <c r="E85" i="6"/>
  <c r="G25" i="6"/>
  <c r="H25" i="6" s="1"/>
  <c r="E37" i="6"/>
  <c r="E58" i="6"/>
  <c r="E52" i="6"/>
  <c r="O82" i="6"/>
  <c r="H86" i="6"/>
  <c r="O86" i="6"/>
  <c r="H102" i="3"/>
  <c r="H99" i="3"/>
  <c r="H98" i="3"/>
  <c r="H97" i="3"/>
  <c r="H96" i="3"/>
  <c r="H95" i="3"/>
  <c r="H94" i="3"/>
  <c r="H93" i="3"/>
  <c r="H92" i="3"/>
  <c r="H89" i="3"/>
  <c r="H88" i="3"/>
  <c r="H87" i="3"/>
  <c r="H86" i="3"/>
  <c r="H85" i="3"/>
  <c r="H84" i="3"/>
  <c r="H83" i="3"/>
  <c r="H82" i="3"/>
  <c r="H81" i="3"/>
  <c r="H80" i="3"/>
  <c r="H79" i="3"/>
  <c r="H78" i="3"/>
  <c r="H77" i="3"/>
  <c r="H76" i="3"/>
  <c r="H75" i="3"/>
  <c r="H72" i="3"/>
  <c r="H71" i="3"/>
  <c r="H70" i="3"/>
  <c r="H69" i="3"/>
  <c r="H68" i="3"/>
  <c r="H65" i="3"/>
  <c r="H64" i="3"/>
  <c r="H63" i="3"/>
  <c r="H62" i="3"/>
  <c r="H61" i="3"/>
  <c r="H60" i="3"/>
  <c r="H59" i="3"/>
  <c r="H58" i="3"/>
  <c r="H57" i="3"/>
  <c r="H56" i="3"/>
  <c r="H55" i="3"/>
  <c r="H54" i="3"/>
  <c r="H51" i="3"/>
  <c r="H50" i="3"/>
  <c r="H49" i="3"/>
  <c r="H48" i="3"/>
  <c r="H47" i="3"/>
  <c r="H46" i="3"/>
  <c r="H45" i="3"/>
  <c r="H44" i="3"/>
  <c r="H43" i="3"/>
  <c r="H42" i="3"/>
  <c r="H41" i="3"/>
  <c r="H40" i="3"/>
  <c r="H37" i="3"/>
  <c r="H36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2" i="3"/>
  <c r="H11" i="3"/>
  <c r="H10" i="3"/>
  <c r="F13" i="5"/>
  <c r="E17" i="4"/>
  <c r="E16" i="4"/>
  <c r="B16" i="4"/>
  <c r="A16" i="4"/>
  <c r="E15" i="4"/>
  <c r="B15" i="4"/>
  <c r="A15" i="4"/>
  <c r="E14" i="4"/>
  <c r="B14" i="4"/>
  <c r="A14" i="4"/>
  <c r="E13" i="4"/>
  <c r="B13" i="4"/>
  <c r="A13" i="4"/>
  <c r="E12" i="4"/>
  <c r="B12" i="4"/>
  <c r="A12" i="4"/>
  <c r="E11" i="4"/>
  <c r="B11" i="4"/>
  <c r="A11" i="4"/>
  <c r="E10" i="4"/>
  <c r="B10" i="4"/>
  <c r="A10" i="4"/>
  <c r="E9" i="4"/>
  <c r="B9" i="4"/>
  <c r="A9" i="4"/>
  <c r="E8" i="4"/>
  <c r="B8" i="4"/>
  <c r="A8" i="4"/>
  <c r="C3" i="4"/>
  <c r="C2" i="4"/>
  <c r="J95" i="3"/>
  <c r="E95" i="3"/>
  <c r="J94" i="3"/>
  <c r="E94" i="3"/>
  <c r="J93" i="3"/>
  <c r="E93" i="3"/>
  <c r="J92" i="3"/>
  <c r="E92" i="3"/>
  <c r="N61" i="3"/>
  <c r="N55" i="3"/>
  <c r="F51" i="3"/>
  <c r="J50" i="3"/>
  <c r="E50" i="3"/>
  <c r="J49" i="3"/>
  <c r="F49" i="3"/>
  <c r="E49" i="3"/>
  <c r="J48" i="3"/>
  <c r="E48" i="3"/>
  <c r="J47" i="3"/>
  <c r="E47" i="3"/>
  <c r="J46" i="3"/>
  <c r="E46" i="3"/>
  <c r="J45" i="3"/>
  <c r="E45" i="3"/>
  <c r="J44" i="3"/>
  <c r="E44" i="3"/>
  <c r="J43" i="3"/>
  <c r="E43" i="3"/>
  <c r="J42" i="3"/>
  <c r="E42" i="3"/>
  <c r="J41" i="3"/>
  <c r="E41" i="3"/>
  <c r="J40" i="3"/>
  <c r="E40" i="3"/>
  <c r="F37" i="3"/>
  <c r="F32" i="3"/>
  <c r="F31" i="3"/>
  <c r="F30" i="3"/>
  <c r="A30" i="3"/>
  <c r="F28" i="3"/>
  <c r="A28" i="3"/>
  <c r="F27" i="3"/>
  <c r="A27" i="3"/>
  <c r="F26" i="3"/>
  <c r="N16" i="3"/>
  <c r="E3" i="3"/>
  <c r="J101" i="2"/>
  <c r="G101" i="2"/>
  <c r="J98" i="2"/>
  <c r="G98" i="2"/>
  <c r="J97" i="2"/>
  <c r="G97" i="2"/>
  <c r="J96" i="2"/>
  <c r="G96" i="2"/>
  <c r="J95" i="2"/>
  <c r="H95" i="2"/>
  <c r="G95" i="2"/>
  <c r="J94" i="2"/>
  <c r="G94" i="2"/>
  <c r="J93" i="2"/>
  <c r="G93" i="2"/>
  <c r="J92" i="2"/>
  <c r="G92" i="2"/>
  <c r="J91" i="2"/>
  <c r="G91" i="2"/>
  <c r="J88" i="2"/>
  <c r="G88" i="2"/>
  <c r="J87" i="2"/>
  <c r="G87" i="2"/>
  <c r="J86" i="2"/>
  <c r="G86" i="2"/>
  <c r="J85" i="2"/>
  <c r="G85" i="2"/>
  <c r="J84" i="2"/>
  <c r="G84" i="2"/>
  <c r="J83" i="2"/>
  <c r="G83" i="2"/>
  <c r="J82" i="2"/>
  <c r="G82" i="2"/>
  <c r="J81" i="2"/>
  <c r="G81" i="2"/>
  <c r="J80" i="2"/>
  <c r="G80" i="2"/>
  <c r="J79" i="2"/>
  <c r="G79" i="2"/>
  <c r="J78" i="2"/>
  <c r="G78" i="2"/>
  <c r="J77" i="2"/>
  <c r="G77" i="2"/>
  <c r="J76" i="2"/>
  <c r="G76" i="2"/>
  <c r="J75" i="2"/>
  <c r="G75" i="2"/>
  <c r="J74" i="2"/>
  <c r="G74" i="2"/>
  <c r="J71" i="2"/>
  <c r="G71" i="2"/>
  <c r="J70" i="2"/>
  <c r="G70" i="2"/>
  <c r="J69" i="2"/>
  <c r="G69" i="2"/>
  <c r="J68" i="2"/>
  <c r="G68" i="2"/>
  <c r="J67" i="2"/>
  <c r="G67" i="2"/>
  <c r="J64" i="2"/>
  <c r="G64" i="2"/>
  <c r="J63" i="2"/>
  <c r="G63" i="2"/>
  <c r="J62" i="2"/>
  <c r="G62" i="2"/>
  <c r="J61" i="2"/>
  <c r="G61" i="2"/>
  <c r="J60" i="2"/>
  <c r="G60" i="2"/>
  <c r="E60" i="2"/>
  <c r="J59" i="2"/>
  <c r="G59" i="2"/>
  <c r="J58" i="2"/>
  <c r="G58" i="2"/>
  <c r="J57" i="2"/>
  <c r="G57" i="2"/>
  <c r="J56" i="2"/>
  <c r="G56" i="2"/>
  <c r="J55" i="2"/>
  <c r="G55" i="2"/>
  <c r="J54" i="2"/>
  <c r="G54" i="2"/>
  <c r="E54" i="2"/>
  <c r="J53" i="2"/>
  <c r="G53" i="2"/>
  <c r="J50" i="2"/>
  <c r="H50" i="2"/>
  <c r="G50" i="2"/>
  <c r="J49" i="2"/>
  <c r="G49" i="2"/>
  <c r="J48" i="2"/>
  <c r="G48" i="2"/>
  <c r="J47" i="2"/>
  <c r="G47" i="2"/>
  <c r="J46" i="2"/>
  <c r="G46" i="2"/>
  <c r="J45" i="2"/>
  <c r="G45" i="2"/>
  <c r="J44" i="2"/>
  <c r="G44" i="2"/>
  <c r="J43" i="2"/>
  <c r="G43" i="2"/>
  <c r="J42" i="2"/>
  <c r="G42" i="2"/>
  <c r="J41" i="2"/>
  <c r="G41" i="2"/>
  <c r="J40" i="2"/>
  <c r="G40" i="2"/>
  <c r="J39" i="2"/>
  <c r="G39" i="2"/>
  <c r="J36" i="2"/>
  <c r="G36" i="2"/>
  <c r="J35" i="2"/>
  <c r="G35" i="2"/>
  <c r="J32" i="2"/>
  <c r="H32" i="2"/>
  <c r="G32" i="2"/>
  <c r="J31" i="2"/>
  <c r="G31" i="2"/>
  <c r="J30" i="2"/>
  <c r="G30" i="2"/>
  <c r="J29" i="2"/>
  <c r="G29" i="2"/>
  <c r="A29" i="2"/>
  <c r="J28" i="2"/>
  <c r="G28" i="2"/>
  <c r="J27" i="2"/>
  <c r="G27" i="2"/>
  <c r="A27" i="2"/>
  <c r="J26" i="2"/>
  <c r="G26" i="2"/>
  <c r="A26" i="2"/>
  <c r="J25" i="2"/>
  <c r="G25" i="2"/>
  <c r="J24" i="2"/>
  <c r="G24" i="2"/>
  <c r="J23" i="2"/>
  <c r="G23" i="2"/>
  <c r="J22" i="2"/>
  <c r="G22" i="2"/>
  <c r="J21" i="2"/>
  <c r="G21" i="2"/>
  <c r="J20" i="2"/>
  <c r="H20" i="2"/>
  <c r="G20" i="2"/>
  <c r="J19" i="2"/>
  <c r="G19" i="2"/>
  <c r="J18" i="2"/>
  <c r="G18" i="2"/>
  <c r="J17" i="2"/>
  <c r="G17" i="2"/>
  <c r="J16" i="2"/>
  <c r="G16" i="2"/>
  <c r="J15" i="2"/>
  <c r="G15" i="2"/>
  <c r="J14" i="2"/>
  <c r="G14" i="2"/>
  <c r="J11" i="2"/>
  <c r="G11" i="2"/>
  <c r="J10" i="2"/>
  <c r="G10" i="2"/>
  <c r="J101" i="1"/>
  <c r="G101" i="1"/>
  <c r="J98" i="1"/>
  <c r="G98" i="1"/>
  <c r="G97" i="1"/>
  <c r="G96" i="1"/>
  <c r="G95" i="1"/>
  <c r="G94" i="1"/>
  <c r="G93" i="1"/>
  <c r="G92" i="1"/>
  <c r="G91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1" i="1"/>
  <c r="G70" i="1"/>
  <c r="G69" i="1"/>
  <c r="G68" i="1"/>
  <c r="G67" i="1"/>
  <c r="G64" i="1"/>
  <c r="G63" i="1"/>
  <c r="G62" i="1"/>
  <c r="G61" i="1"/>
  <c r="G60" i="1"/>
  <c r="E60" i="1"/>
  <c r="G59" i="1"/>
  <c r="G58" i="1"/>
  <c r="G57" i="1"/>
  <c r="G56" i="1"/>
  <c r="E56" i="1"/>
  <c r="G55" i="1"/>
  <c r="G54" i="1"/>
  <c r="E54" i="1"/>
  <c r="G53" i="1"/>
  <c r="G50" i="1"/>
  <c r="J49" i="1"/>
  <c r="G49" i="1"/>
  <c r="J48" i="1"/>
  <c r="G48" i="1"/>
  <c r="J47" i="1"/>
  <c r="G47" i="1"/>
  <c r="J46" i="1"/>
  <c r="G46" i="1"/>
  <c r="J45" i="1"/>
  <c r="G45" i="1"/>
  <c r="J44" i="1"/>
  <c r="G44" i="1"/>
  <c r="J43" i="1"/>
  <c r="G43" i="1"/>
  <c r="J42" i="1"/>
  <c r="G42" i="1"/>
  <c r="J41" i="1"/>
  <c r="G41" i="1"/>
  <c r="J40" i="1"/>
  <c r="G40" i="1"/>
  <c r="J39" i="1"/>
  <c r="G39" i="1"/>
  <c r="J36" i="1"/>
  <c r="G36" i="1"/>
  <c r="J35" i="1"/>
  <c r="G35" i="1"/>
  <c r="J32" i="1"/>
  <c r="G32" i="1"/>
  <c r="J31" i="1"/>
  <c r="G31" i="1"/>
  <c r="J30" i="1"/>
  <c r="G30" i="1"/>
  <c r="J29" i="1"/>
  <c r="G29" i="1"/>
  <c r="A29" i="1"/>
  <c r="J28" i="1"/>
  <c r="G28" i="1"/>
  <c r="J27" i="1"/>
  <c r="G27" i="1"/>
  <c r="A27" i="1"/>
  <c r="J26" i="1"/>
  <c r="G26" i="1"/>
  <c r="A26" i="1"/>
  <c r="J25" i="1"/>
  <c r="G25" i="1"/>
  <c r="J24" i="1"/>
  <c r="G24" i="1"/>
  <c r="J23" i="1"/>
  <c r="G23" i="1"/>
  <c r="J22" i="1"/>
  <c r="G22" i="1"/>
  <c r="J21" i="1"/>
  <c r="G21" i="1"/>
  <c r="J20" i="1"/>
  <c r="G20" i="1"/>
  <c r="J19" i="1"/>
  <c r="G19" i="1"/>
  <c r="J18" i="1"/>
  <c r="G18" i="1"/>
  <c r="J17" i="1"/>
  <c r="G17" i="1"/>
  <c r="J16" i="1"/>
  <c r="G16" i="1"/>
  <c r="J15" i="1"/>
  <c r="G15" i="1"/>
  <c r="J14" i="1"/>
  <c r="G14" i="1"/>
  <c r="J11" i="1"/>
  <c r="G11" i="1"/>
  <c r="J10" i="1"/>
  <c r="G10" i="1"/>
  <c r="L33" i="6" l="1"/>
  <c r="L60" i="6"/>
  <c r="K19" i="6"/>
  <c r="L18" i="6"/>
  <c r="L36" i="6"/>
  <c r="K16" i="6"/>
  <c r="L84" i="6"/>
  <c r="H75" i="6"/>
  <c r="H49" i="6"/>
  <c r="L49" i="6" s="1"/>
  <c r="H14" i="6"/>
  <c r="K14" i="6" s="1"/>
  <c r="L76" i="6"/>
  <c r="L39" i="6"/>
  <c r="K44" i="6"/>
  <c r="K32" i="6"/>
  <c r="L32" i="6"/>
  <c r="L74" i="6"/>
  <c r="K74" i="6"/>
  <c r="K81" i="6"/>
  <c r="L81" i="6"/>
  <c r="L66" i="6"/>
  <c r="K66" i="6"/>
  <c r="K25" i="6"/>
  <c r="L25" i="6"/>
  <c r="K28" i="6"/>
  <c r="L28" i="6"/>
  <c r="K34" i="6"/>
  <c r="L34" i="6"/>
  <c r="K20" i="6"/>
  <c r="L20" i="6"/>
  <c r="K83" i="6"/>
  <c r="L83" i="6"/>
  <c r="L57" i="6"/>
  <c r="K57" i="6"/>
  <c r="K41" i="6"/>
  <c r="L41" i="6"/>
  <c r="K43" i="6"/>
  <c r="L43" i="6"/>
  <c r="K46" i="6"/>
  <c r="L46" i="6"/>
  <c r="L50" i="6"/>
  <c r="K50" i="6"/>
  <c r="K24" i="6"/>
  <c r="L24" i="6"/>
  <c r="O85" i="6"/>
  <c r="H85" i="6"/>
  <c r="H52" i="6"/>
  <c r="O52" i="6"/>
  <c r="O37" i="6"/>
  <c r="H37" i="6"/>
  <c r="L73" i="6"/>
  <c r="L38" i="6"/>
  <c r="K38" i="6"/>
  <c r="L11" i="6"/>
  <c r="L26" i="6"/>
  <c r="K67" i="6"/>
  <c r="L67" i="6"/>
  <c r="L55" i="6"/>
  <c r="K55" i="6"/>
  <c r="L48" i="6"/>
  <c r="O68" i="6"/>
  <c r="H68" i="6"/>
  <c r="H21" i="6"/>
  <c r="O21" i="6"/>
  <c r="O27" i="6"/>
  <c r="H27" i="6"/>
  <c r="L56" i="6"/>
  <c r="K71" i="6"/>
  <c r="L71" i="6"/>
  <c r="K61" i="6"/>
  <c r="L61" i="6"/>
  <c r="H23" i="6"/>
  <c r="O23" i="6"/>
  <c r="K40" i="6"/>
  <c r="L40" i="6"/>
  <c r="O69" i="6"/>
  <c r="H69" i="6"/>
  <c r="K13" i="6"/>
  <c r="L12" i="6"/>
  <c r="H53" i="6"/>
  <c r="O53" i="6"/>
  <c r="L31" i="6"/>
  <c r="K64" i="6"/>
  <c r="L64" i="6"/>
  <c r="H42" i="6"/>
  <c r="O42" i="6"/>
  <c r="L22" i="6"/>
  <c r="K72" i="6"/>
  <c r="L72" i="6"/>
  <c r="O30" i="6"/>
  <c r="H30" i="6"/>
  <c r="K86" i="6"/>
  <c r="L86" i="6"/>
  <c r="L79" i="6"/>
  <c r="K79" i="6"/>
  <c r="L45" i="6"/>
  <c r="K45" i="6"/>
  <c r="O17" i="6"/>
  <c r="H17" i="6"/>
  <c r="K9" i="6"/>
  <c r="K77" i="6"/>
  <c r="L77" i="6"/>
  <c r="H47" i="6"/>
  <c r="O47" i="6"/>
  <c r="L82" i="6"/>
  <c r="K82" i="6"/>
  <c r="H62" i="6"/>
  <c r="O62" i="6"/>
  <c r="H54" i="6"/>
  <c r="O54" i="6"/>
  <c r="H65" i="6"/>
  <c r="O65" i="6"/>
  <c r="K35" i="6"/>
  <c r="L35" i="6"/>
  <c r="L70" i="6"/>
  <c r="K70" i="6"/>
  <c r="L15" i="6"/>
  <c r="K80" i="6"/>
  <c r="L80" i="6"/>
  <c r="O58" i="6"/>
  <c r="H58" i="6"/>
  <c r="K78" i="6"/>
  <c r="L78" i="6"/>
  <c r="O29" i="6"/>
  <c r="H29" i="6"/>
  <c r="K63" i="6"/>
  <c r="L63" i="6"/>
  <c r="L51" i="6"/>
  <c r="H9" i="6"/>
  <c r="L59" i="6"/>
  <c r="J102" i="3"/>
  <c r="G102" i="3"/>
  <c r="J99" i="3"/>
  <c r="G99" i="3"/>
  <c r="J98" i="3"/>
  <c r="G98" i="3"/>
  <c r="J97" i="3"/>
  <c r="G97" i="3"/>
  <c r="J96" i="3"/>
  <c r="G96" i="3"/>
  <c r="O95" i="3"/>
  <c r="G95" i="3"/>
  <c r="O94" i="3"/>
  <c r="G94" i="3"/>
  <c r="O93" i="3"/>
  <c r="G93" i="3"/>
  <c r="O92" i="3"/>
  <c r="G92" i="3"/>
  <c r="J89" i="3"/>
  <c r="G89" i="3"/>
  <c r="J88" i="3"/>
  <c r="G88" i="3"/>
  <c r="J87" i="3"/>
  <c r="G87" i="3"/>
  <c r="J86" i="3"/>
  <c r="G86" i="3"/>
  <c r="J85" i="3"/>
  <c r="G85" i="3"/>
  <c r="J84" i="3"/>
  <c r="G84" i="3"/>
  <c r="J83" i="3"/>
  <c r="G83" i="3"/>
  <c r="J82" i="3"/>
  <c r="G82" i="3"/>
  <c r="J81" i="3"/>
  <c r="G81" i="3"/>
  <c r="J80" i="3"/>
  <c r="G80" i="3"/>
  <c r="J79" i="3"/>
  <c r="G79" i="3"/>
  <c r="J78" i="3"/>
  <c r="G78" i="3"/>
  <c r="J77" i="3"/>
  <c r="G77" i="3"/>
  <c r="J76" i="3"/>
  <c r="G76" i="3"/>
  <c r="J75" i="3"/>
  <c r="G75" i="3"/>
  <c r="J72" i="3"/>
  <c r="G72" i="3"/>
  <c r="J71" i="3"/>
  <c r="G71" i="3"/>
  <c r="J70" i="3"/>
  <c r="G70" i="3"/>
  <c r="J69" i="3"/>
  <c r="J30" i="3"/>
  <c r="G28" i="3"/>
  <c r="J27" i="3"/>
  <c r="J26" i="3"/>
  <c r="J25" i="3"/>
  <c r="J24" i="3"/>
  <c r="J23" i="3"/>
  <c r="G23" i="3"/>
  <c r="J22" i="3"/>
  <c r="G22" i="3"/>
  <c r="G21" i="3"/>
  <c r="G19" i="3"/>
  <c r="G18" i="3"/>
  <c r="G17" i="3"/>
  <c r="J16" i="3"/>
  <c r="G15" i="3"/>
  <c r="J12" i="3"/>
  <c r="G12" i="3"/>
  <c r="H101" i="2"/>
  <c r="H98" i="2"/>
  <c r="K98" i="2" s="1"/>
  <c r="H96" i="2"/>
  <c r="K96" i="2" s="1"/>
  <c r="H88" i="2"/>
  <c r="K88" i="2" s="1"/>
  <c r="H85" i="2"/>
  <c r="K85" i="2" s="1"/>
  <c r="L83" i="2"/>
  <c r="H82" i="2"/>
  <c r="K82" i="2" s="1"/>
  <c r="H78" i="2"/>
  <c r="K78" i="2" s="1"/>
  <c r="H76" i="2"/>
  <c r="K76" i="2" s="1"/>
  <c r="L74" i="2"/>
  <c r="L71" i="2"/>
  <c r="L70" i="2"/>
  <c r="L69" i="2"/>
  <c r="H67" i="2"/>
  <c r="H64" i="2"/>
  <c r="K64" i="2" s="1"/>
  <c r="H63" i="2"/>
  <c r="K63" i="2" s="1"/>
  <c r="H62" i="2"/>
  <c r="K62" i="2" s="1"/>
  <c r="L61" i="2"/>
  <c r="L60" i="2"/>
  <c r="H58" i="2"/>
  <c r="K58" i="2" s="1"/>
  <c r="H55" i="2"/>
  <c r="K55" i="2" s="1"/>
  <c r="H54" i="2"/>
  <c r="L53" i="2"/>
  <c r="K50" i="2"/>
  <c r="H35" i="2"/>
  <c r="L32" i="2"/>
  <c r="L31" i="2"/>
  <c r="H30" i="2"/>
  <c r="K30" i="2" s="1"/>
  <c r="L28" i="2"/>
  <c r="L27" i="2"/>
  <c r="H25" i="2"/>
  <c r="K25" i="2" s="1"/>
  <c r="H24" i="2"/>
  <c r="K24" i="2" s="1"/>
  <c r="H22" i="2"/>
  <c r="K22" i="2" s="1"/>
  <c r="H21" i="2"/>
  <c r="K21" i="2" s="1"/>
  <c r="L20" i="2"/>
  <c r="K20" i="2"/>
  <c r="H14" i="2"/>
  <c r="L101" i="1"/>
  <c r="L100" i="1" s="1"/>
  <c r="H18" i="1"/>
  <c r="K18" i="1" s="1"/>
  <c r="H15" i="1"/>
  <c r="K15" i="1" s="1"/>
  <c r="G16" i="4"/>
  <c r="I16" i="4" s="1"/>
  <c r="G13" i="4"/>
  <c r="I13" i="4" s="1"/>
  <c r="K13" i="4" s="1"/>
  <c r="M13" i="4" s="1"/>
  <c r="O13" i="4" s="1"/>
  <c r="G12" i="4"/>
  <c r="I12" i="4" s="1"/>
  <c r="G69" i="3"/>
  <c r="J68" i="3"/>
  <c r="G68" i="3"/>
  <c r="J65" i="3"/>
  <c r="G65" i="3"/>
  <c r="J64" i="3"/>
  <c r="G64" i="3"/>
  <c r="J63" i="3"/>
  <c r="G63" i="3"/>
  <c r="J62" i="3"/>
  <c r="G62" i="3"/>
  <c r="J61" i="3"/>
  <c r="G61" i="3"/>
  <c r="J60" i="3"/>
  <c r="G60" i="3"/>
  <c r="J59" i="3"/>
  <c r="G59" i="3"/>
  <c r="J58" i="3"/>
  <c r="G58" i="3"/>
  <c r="N57" i="3"/>
  <c r="N60" i="3" s="1"/>
  <c r="J57" i="3"/>
  <c r="G57" i="3"/>
  <c r="J56" i="3"/>
  <c r="G56" i="3"/>
  <c r="J55" i="3"/>
  <c r="G55" i="3"/>
  <c r="J54" i="3"/>
  <c r="G54" i="3"/>
  <c r="J51" i="3"/>
  <c r="G51" i="3"/>
  <c r="O50" i="3"/>
  <c r="G50" i="3"/>
  <c r="O49" i="3"/>
  <c r="G49" i="3"/>
  <c r="O48" i="3"/>
  <c r="G48" i="3"/>
  <c r="O47" i="3"/>
  <c r="G47" i="3"/>
  <c r="O46" i="3"/>
  <c r="G46" i="3"/>
  <c r="O45" i="3"/>
  <c r="G45" i="3"/>
  <c r="O44" i="3"/>
  <c r="G44" i="3"/>
  <c r="O43" i="3"/>
  <c r="G43" i="3"/>
  <c r="O42" i="3"/>
  <c r="G42" i="3"/>
  <c r="O41" i="3"/>
  <c r="G41" i="3"/>
  <c r="O40" i="3"/>
  <c r="G40" i="3"/>
  <c r="J37" i="3"/>
  <c r="G37" i="3"/>
  <c r="J33" i="3"/>
  <c r="G33" i="3"/>
  <c r="J32" i="3"/>
  <c r="G32" i="3"/>
  <c r="J31" i="3"/>
  <c r="G31" i="3"/>
  <c r="G30" i="3"/>
  <c r="J29" i="3"/>
  <c r="G29" i="3"/>
  <c r="J28" i="3"/>
  <c r="G27" i="3"/>
  <c r="G26" i="3"/>
  <c r="G25" i="3"/>
  <c r="G24" i="3"/>
  <c r="J21" i="3"/>
  <c r="J20" i="3"/>
  <c r="G20" i="3"/>
  <c r="J19" i="3"/>
  <c r="J18" i="3"/>
  <c r="J17" i="3"/>
  <c r="G16" i="3"/>
  <c r="J15" i="3"/>
  <c r="J11" i="3"/>
  <c r="G11" i="3"/>
  <c r="K11" i="3" s="1"/>
  <c r="G10" i="3"/>
  <c r="H9" i="3" s="1"/>
  <c r="L98" i="2"/>
  <c r="H97" i="2"/>
  <c r="K97" i="2" s="1"/>
  <c r="L95" i="2"/>
  <c r="K95" i="2"/>
  <c r="H87" i="2"/>
  <c r="K87" i="2" s="1"/>
  <c r="H86" i="2"/>
  <c r="K86" i="2" s="1"/>
  <c r="H84" i="2"/>
  <c r="K84" i="2" s="1"/>
  <c r="H83" i="2"/>
  <c r="K83" i="2" s="1"/>
  <c r="H81" i="2"/>
  <c r="K81" i="2" s="1"/>
  <c r="H80" i="2"/>
  <c r="K80" i="2" s="1"/>
  <c r="H79" i="2"/>
  <c r="K79" i="2" s="1"/>
  <c r="H77" i="2"/>
  <c r="K77" i="2" s="1"/>
  <c r="H75" i="2"/>
  <c r="K75" i="2" s="1"/>
  <c r="H74" i="2"/>
  <c r="H71" i="2"/>
  <c r="K71" i="2" s="1"/>
  <c r="H70" i="2"/>
  <c r="K70" i="2" s="1"/>
  <c r="H69" i="2"/>
  <c r="K69" i="2" s="1"/>
  <c r="H68" i="2"/>
  <c r="K68" i="2" s="1"/>
  <c r="H61" i="2"/>
  <c r="K61" i="2" s="1"/>
  <c r="H60" i="2"/>
  <c r="K60" i="2" s="1"/>
  <c r="H57" i="2"/>
  <c r="K57" i="2" s="1"/>
  <c r="E56" i="2"/>
  <c r="H53" i="2"/>
  <c r="K53" i="2" s="1"/>
  <c r="L50" i="2"/>
  <c r="H36" i="2"/>
  <c r="K36" i="2" s="1"/>
  <c r="H15" i="2"/>
  <c r="K15" i="2" s="1"/>
  <c r="H11" i="2"/>
  <c r="K11" i="2" s="1"/>
  <c r="H10" i="2"/>
  <c r="H101" i="1"/>
  <c r="H20" i="1"/>
  <c r="K20" i="1" s="1"/>
  <c r="H14" i="1"/>
  <c r="G14" i="4"/>
  <c r="I14" i="4" s="1"/>
  <c r="K14" i="4" s="1"/>
  <c r="M14" i="4" s="1"/>
  <c r="O14" i="4" s="1"/>
  <c r="Q14" i="4" s="1"/>
  <c r="S14" i="4" s="1"/>
  <c r="U14" i="4" s="1"/>
  <c r="W14" i="4" s="1"/>
  <c r="Y14" i="4" s="1"/>
  <c r="AA14" i="4" s="1"/>
  <c r="G10" i="4"/>
  <c r="I10" i="4" s="1"/>
  <c r="K10" i="4" s="1"/>
  <c r="M10" i="4" s="1"/>
  <c r="O10" i="4" s="1"/>
  <c r="Q10" i="4" s="1"/>
  <c r="S10" i="4" s="1"/>
  <c r="U10" i="4" s="1"/>
  <c r="W10" i="4" s="1"/>
  <c r="Y10" i="4" s="1"/>
  <c r="AA10" i="4" s="1"/>
  <c r="G9" i="4"/>
  <c r="I9" i="4" s="1"/>
  <c r="K9" i="4" s="1"/>
  <c r="M9" i="4" s="1"/>
  <c r="J36" i="3"/>
  <c r="G36" i="3"/>
  <c r="H94" i="2"/>
  <c r="K94" i="2" s="1"/>
  <c r="H93" i="2"/>
  <c r="K93" i="2" s="1"/>
  <c r="H92" i="2"/>
  <c r="K92" i="2" s="1"/>
  <c r="H91" i="2"/>
  <c r="K32" i="2"/>
  <c r="H31" i="2"/>
  <c r="K31" i="2" s="1"/>
  <c r="H29" i="2"/>
  <c r="K29" i="2" s="1"/>
  <c r="H28" i="2"/>
  <c r="K28" i="2" s="1"/>
  <c r="H27" i="2"/>
  <c r="K27" i="2" s="1"/>
  <c r="H26" i="2"/>
  <c r="K26" i="2" s="1"/>
  <c r="H23" i="2"/>
  <c r="K23" i="2" s="1"/>
  <c r="H19" i="2"/>
  <c r="K19" i="2" s="1"/>
  <c r="H18" i="2"/>
  <c r="K18" i="2" s="1"/>
  <c r="H17" i="2"/>
  <c r="K17" i="2" s="1"/>
  <c r="H16" i="2"/>
  <c r="K16" i="2" s="1"/>
  <c r="L10" i="2"/>
  <c r="H17" i="1"/>
  <c r="K17" i="1" s="1"/>
  <c r="H11" i="1"/>
  <c r="K11" i="1" s="1"/>
  <c r="G15" i="4"/>
  <c r="I15" i="4" s="1"/>
  <c r="K15" i="4" s="1"/>
  <c r="M15" i="4" s="1"/>
  <c r="O15" i="4" s="1"/>
  <c r="Q15" i="4" s="1"/>
  <c r="S15" i="4" s="1"/>
  <c r="U15" i="4" s="1"/>
  <c r="W15" i="4" s="1"/>
  <c r="Y15" i="4" s="1"/>
  <c r="AA15" i="4" s="1"/>
  <c r="G11" i="4"/>
  <c r="I11" i="4" s="1"/>
  <c r="K11" i="4" s="1"/>
  <c r="M11" i="4" s="1"/>
  <c r="O11" i="4" s="1"/>
  <c r="Q11" i="4" s="1"/>
  <c r="S11" i="4" s="1"/>
  <c r="U11" i="4" s="1"/>
  <c r="W11" i="4" s="1"/>
  <c r="Y11" i="4" s="1"/>
  <c r="AA11" i="4" s="1"/>
  <c r="O9" i="4"/>
  <c r="Q9" i="4" s="1"/>
  <c r="S9" i="4" s="1"/>
  <c r="U9" i="4" s="1"/>
  <c r="W9" i="4" s="1"/>
  <c r="Y9" i="4" s="1"/>
  <c r="AA9" i="4" s="1"/>
  <c r="H49" i="2"/>
  <c r="K49" i="2" s="1"/>
  <c r="H48" i="2"/>
  <c r="K48" i="2" s="1"/>
  <c r="H47" i="2"/>
  <c r="K47" i="2" s="1"/>
  <c r="H46" i="2"/>
  <c r="K46" i="2" s="1"/>
  <c r="H45" i="2"/>
  <c r="K45" i="2" s="1"/>
  <c r="H44" i="2"/>
  <c r="K44" i="2" s="1"/>
  <c r="H43" i="2"/>
  <c r="K43" i="2" s="1"/>
  <c r="H42" i="2"/>
  <c r="K42" i="2" s="1"/>
  <c r="H41" i="2"/>
  <c r="K41" i="2" s="1"/>
  <c r="H40" i="2"/>
  <c r="K40" i="2" s="1"/>
  <c r="H39" i="2"/>
  <c r="H98" i="1"/>
  <c r="K98" i="1" s="1"/>
  <c r="J97" i="1"/>
  <c r="H97" i="1"/>
  <c r="K97" i="1" s="1"/>
  <c r="J96" i="1"/>
  <c r="H96" i="1"/>
  <c r="K96" i="1" s="1"/>
  <c r="J95" i="1"/>
  <c r="H95" i="1"/>
  <c r="K95" i="1" s="1"/>
  <c r="J94" i="1"/>
  <c r="H94" i="1"/>
  <c r="K94" i="1" s="1"/>
  <c r="J93" i="1"/>
  <c r="H93" i="1"/>
  <c r="K93" i="1" s="1"/>
  <c r="J92" i="1"/>
  <c r="H92" i="1"/>
  <c r="K92" i="1" s="1"/>
  <c r="J91" i="1"/>
  <c r="H91" i="1"/>
  <c r="J88" i="1"/>
  <c r="H88" i="1"/>
  <c r="K88" i="1" s="1"/>
  <c r="J87" i="1"/>
  <c r="H87" i="1"/>
  <c r="K87" i="1" s="1"/>
  <c r="J86" i="1"/>
  <c r="L86" i="1" s="1"/>
  <c r="H86" i="1"/>
  <c r="K86" i="1" s="1"/>
  <c r="J85" i="1"/>
  <c r="H85" i="1"/>
  <c r="K85" i="1" s="1"/>
  <c r="J84" i="1"/>
  <c r="H84" i="1"/>
  <c r="K84" i="1" s="1"/>
  <c r="J83" i="1"/>
  <c r="L83" i="1" s="1"/>
  <c r="H83" i="1"/>
  <c r="K83" i="1" s="1"/>
  <c r="J82" i="1"/>
  <c r="L82" i="1" s="1"/>
  <c r="H82" i="1"/>
  <c r="K82" i="1" s="1"/>
  <c r="J81" i="1"/>
  <c r="H81" i="1"/>
  <c r="K81" i="1" s="1"/>
  <c r="J80" i="1"/>
  <c r="H80" i="1"/>
  <c r="K80" i="1" s="1"/>
  <c r="J79" i="1"/>
  <c r="L79" i="1" s="1"/>
  <c r="H79" i="1"/>
  <c r="K79" i="1" s="1"/>
  <c r="J78" i="1"/>
  <c r="H78" i="1"/>
  <c r="K78" i="1" s="1"/>
  <c r="J77" i="1"/>
  <c r="H77" i="1"/>
  <c r="K77" i="1" s="1"/>
  <c r="J76" i="1"/>
  <c r="H76" i="1"/>
  <c r="K76" i="1" s="1"/>
  <c r="J75" i="1"/>
  <c r="H75" i="1"/>
  <c r="K75" i="1" s="1"/>
  <c r="J74" i="1"/>
  <c r="H74" i="1"/>
  <c r="J71" i="1"/>
  <c r="H71" i="1"/>
  <c r="K71" i="1" s="1"/>
  <c r="J70" i="1"/>
  <c r="H70" i="1"/>
  <c r="K70" i="1" s="1"/>
  <c r="J69" i="1"/>
  <c r="H69" i="1"/>
  <c r="K69" i="1" s="1"/>
  <c r="J68" i="1"/>
  <c r="H68" i="1"/>
  <c r="K68" i="1" s="1"/>
  <c r="J67" i="1"/>
  <c r="H67" i="1"/>
  <c r="J64" i="1"/>
  <c r="H64" i="1"/>
  <c r="K64" i="1" s="1"/>
  <c r="J63" i="1"/>
  <c r="H63" i="1"/>
  <c r="K63" i="1" s="1"/>
  <c r="J62" i="1"/>
  <c r="H62" i="1"/>
  <c r="K62" i="1" s="1"/>
  <c r="J61" i="1"/>
  <c r="L61" i="1" s="1"/>
  <c r="H61" i="1"/>
  <c r="K61" i="1" s="1"/>
  <c r="J60" i="1"/>
  <c r="L60" i="1" s="1"/>
  <c r="H60" i="1"/>
  <c r="K60" i="1" s="1"/>
  <c r="J59" i="1"/>
  <c r="E59" i="1"/>
  <c r="H59" i="1" s="1"/>
  <c r="K59" i="1" s="1"/>
  <c r="J58" i="1"/>
  <c r="L58" i="1" s="1"/>
  <c r="H58" i="1"/>
  <c r="K58" i="1" s="1"/>
  <c r="J57" i="1"/>
  <c r="H57" i="1"/>
  <c r="K57" i="1" s="1"/>
  <c r="J56" i="1"/>
  <c r="L56" i="1" s="1"/>
  <c r="H56" i="1"/>
  <c r="K56" i="1" s="1"/>
  <c r="J55" i="1"/>
  <c r="L55" i="1" s="1"/>
  <c r="H55" i="1"/>
  <c r="K55" i="1" s="1"/>
  <c r="J50" i="1"/>
  <c r="H50" i="1"/>
  <c r="K50" i="1" s="1"/>
  <c r="H49" i="1"/>
  <c r="K49" i="1" s="1"/>
  <c r="L48" i="1"/>
  <c r="H48" i="1"/>
  <c r="K48" i="1" s="1"/>
  <c r="H47" i="1"/>
  <c r="K47" i="1" s="1"/>
  <c r="H46" i="1"/>
  <c r="K46" i="1" s="1"/>
  <c r="H45" i="1"/>
  <c r="K45" i="1" s="1"/>
  <c r="H44" i="1"/>
  <c r="K44" i="1" s="1"/>
  <c r="H43" i="1"/>
  <c r="K43" i="1" s="1"/>
  <c r="H42" i="1"/>
  <c r="K42" i="1" s="1"/>
  <c r="H41" i="1"/>
  <c r="K41" i="1" s="1"/>
  <c r="H40" i="1"/>
  <c r="K40" i="1" s="1"/>
  <c r="H39" i="1"/>
  <c r="H36" i="1"/>
  <c r="K36" i="1" s="1"/>
  <c r="H35" i="1"/>
  <c r="H32" i="1"/>
  <c r="K32" i="1" s="1"/>
  <c r="H31" i="1"/>
  <c r="K31" i="1" s="1"/>
  <c r="H30" i="1"/>
  <c r="K30" i="1" s="1"/>
  <c r="H29" i="1"/>
  <c r="K29" i="1" s="1"/>
  <c r="H28" i="1"/>
  <c r="K28" i="1" s="1"/>
  <c r="H27" i="1"/>
  <c r="K27" i="1" s="1"/>
  <c r="H26" i="1"/>
  <c r="K26" i="1" s="1"/>
  <c r="H25" i="1"/>
  <c r="K25" i="1" s="1"/>
  <c r="H24" i="1"/>
  <c r="K24" i="1" s="1"/>
  <c r="H23" i="1"/>
  <c r="K23" i="1" s="1"/>
  <c r="H22" i="1"/>
  <c r="K22" i="1" s="1"/>
  <c r="H21" i="1"/>
  <c r="K21" i="1" s="1"/>
  <c r="L20" i="1"/>
  <c r="H19" i="1"/>
  <c r="K19" i="1" s="1"/>
  <c r="H16" i="1"/>
  <c r="K16" i="1" s="1"/>
  <c r="H10" i="1"/>
  <c r="G17" i="4"/>
  <c r="I17" i="4" s="1"/>
  <c r="K17" i="4" s="1"/>
  <c r="M17" i="4" s="1"/>
  <c r="O17" i="4" s="1"/>
  <c r="Q17" i="4" s="1"/>
  <c r="S17" i="4" s="1"/>
  <c r="U17" i="4" s="1"/>
  <c r="W17" i="4" s="1"/>
  <c r="Y17" i="4" s="1"/>
  <c r="AA17" i="4" s="1"/>
  <c r="G8" i="4"/>
  <c r="I8" i="4" s="1"/>
  <c r="K8" i="4" s="1"/>
  <c r="M8" i="4" s="1"/>
  <c r="O8" i="4" s="1"/>
  <c r="Q8" i="4" s="1"/>
  <c r="S8" i="4" s="1"/>
  <c r="U8" i="4" s="1"/>
  <c r="W8" i="4" s="1"/>
  <c r="Y8" i="4" s="1"/>
  <c r="AA8" i="4" s="1"/>
  <c r="J54" i="1"/>
  <c r="L54" i="1" s="1"/>
  <c r="H54" i="1"/>
  <c r="J53" i="1"/>
  <c r="H53" i="1"/>
  <c r="K53" i="1" s="1"/>
  <c r="L14" i="6" l="1"/>
  <c r="H88" i="6"/>
  <c r="K75" i="6"/>
  <c r="L75" i="6"/>
  <c r="K49" i="6"/>
  <c r="K47" i="6"/>
  <c r="L47" i="6"/>
  <c r="K53" i="6"/>
  <c r="L53" i="6"/>
  <c r="K29" i="6"/>
  <c r="L29" i="6"/>
  <c r="K21" i="6"/>
  <c r="L21" i="6"/>
  <c r="K42" i="6"/>
  <c r="L42" i="6"/>
  <c r="K68" i="6"/>
  <c r="L68" i="6"/>
  <c r="K52" i="6"/>
  <c r="L52" i="6"/>
  <c r="K27" i="6"/>
  <c r="L27" i="6"/>
  <c r="K65" i="6"/>
  <c r="L65" i="6"/>
  <c r="K37" i="6"/>
  <c r="L37" i="6"/>
  <c r="K54" i="6"/>
  <c r="L54" i="6"/>
  <c r="K62" i="6"/>
  <c r="L62" i="6"/>
  <c r="K17" i="6"/>
  <c r="L17" i="6"/>
  <c r="K69" i="6"/>
  <c r="L69" i="6"/>
  <c r="L9" i="6"/>
  <c r="K85" i="6"/>
  <c r="L85" i="6"/>
  <c r="K30" i="6"/>
  <c r="L30" i="6"/>
  <c r="K58" i="6"/>
  <c r="L58" i="6"/>
  <c r="K23" i="6"/>
  <c r="L23" i="6"/>
  <c r="E102" i="3"/>
  <c r="E99" i="3"/>
  <c r="E98" i="3"/>
  <c r="E97" i="3"/>
  <c r="E96" i="3"/>
  <c r="E89" i="3"/>
  <c r="E88" i="3"/>
  <c r="K88" i="3" s="1"/>
  <c r="E87" i="3"/>
  <c r="K87" i="3" s="1"/>
  <c r="E86" i="3"/>
  <c r="K86" i="3" s="1"/>
  <c r="E85" i="3"/>
  <c r="E84" i="3"/>
  <c r="E83" i="3"/>
  <c r="E82" i="3"/>
  <c r="E81" i="3"/>
  <c r="E80" i="3"/>
  <c r="E79" i="3"/>
  <c r="E78" i="3"/>
  <c r="E77" i="3"/>
  <c r="E76" i="3"/>
  <c r="E75" i="3"/>
  <c r="E72" i="3"/>
  <c r="E71" i="3"/>
  <c r="E70" i="3"/>
  <c r="E69" i="3"/>
  <c r="E30" i="3"/>
  <c r="E27" i="3"/>
  <c r="E26" i="3"/>
  <c r="E25" i="3"/>
  <c r="E24" i="3"/>
  <c r="E23" i="3"/>
  <c r="E22" i="3"/>
  <c r="E16" i="3"/>
  <c r="K15" i="3"/>
  <c r="K101" i="2"/>
  <c r="K100" i="2" s="1"/>
  <c r="H100" i="2"/>
  <c r="K67" i="2"/>
  <c r="K66" i="2" s="1"/>
  <c r="H66" i="2"/>
  <c r="K54" i="2"/>
  <c r="H52" i="2"/>
  <c r="H34" i="2"/>
  <c r="K35" i="2"/>
  <c r="K34" i="2" s="1"/>
  <c r="H13" i="2"/>
  <c r="K14" i="2"/>
  <c r="K13" i="2" s="1"/>
  <c r="E68" i="3"/>
  <c r="E65" i="3"/>
  <c r="E64" i="3"/>
  <c r="E63" i="3"/>
  <c r="E62" i="3"/>
  <c r="E61" i="3"/>
  <c r="E60" i="3"/>
  <c r="E59" i="3"/>
  <c r="E58" i="3"/>
  <c r="E57" i="3"/>
  <c r="E56" i="3"/>
  <c r="E55" i="3"/>
  <c r="E54" i="3"/>
  <c r="E51" i="3"/>
  <c r="E37" i="3"/>
  <c r="E33" i="3"/>
  <c r="E32" i="3"/>
  <c r="E31" i="3"/>
  <c r="E29" i="3"/>
  <c r="E28" i="3"/>
  <c r="E21" i="3"/>
  <c r="E20" i="3"/>
  <c r="E19" i="3"/>
  <c r="E18" i="3"/>
  <c r="E17" i="3"/>
  <c r="C8" i="4"/>
  <c r="K74" i="2"/>
  <c r="K73" i="2" s="1"/>
  <c r="H73" i="2"/>
  <c r="E59" i="2"/>
  <c r="H59" i="2" s="1"/>
  <c r="H56" i="2"/>
  <c r="H9" i="2"/>
  <c r="K10" i="2"/>
  <c r="K9" i="2" s="1"/>
  <c r="K101" i="1"/>
  <c r="K100" i="1" s="1"/>
  <c r="H100" i="1"/>
  <c r="K14" i="1"/>
  <c r="K13" i="1" s="1"/>
  <c r="H13" i="1"/>
  <c r="E36" i="3"/>
  <c r="K91" i="2"/>
  <c r="K90" i="2" s="1"/>
  <c r="H90" i="2"/>
  <c r="K39" i="2"/>
  <c r="K38" i="2" s="1"/>
  <c r="H38" i="2"/>
  <c r="K91" i="1"/>
  <c r="K90" i="1" s="1"/>
  <c r="H90" i="1"/>
  <c r="K74" i="1"/>
  <c r="K73" i="1" s="1"/>
  <c r="H73" i="1"/>
  <c r="K67" i="1"/>
  <c r="K66" i="1" s="1"/>
  <c r="H66" i="1"/>
  <c r="K39" i="1"/>
  <c r="K38" i="1" s="1"/>
  <c r="H38" i="1"/>
  <c r="K35" i="1"/>
  <c r="K34" i="1" s="1"/>
  <c r="H34" i="1"/>
  <c r="K10" i="1"/>
  <c r="K9" i="1" s="1"/>
  <c r="H9" i="1"/>
  <c r="H103" i="1" s="1"/>
  <c r="H52" i="1"/>
  <c r="K54" i="1"/>
  <c r="K52" i="1" s="1"/>
  <c r="L12" i="3"/>
  <c r="L82" i="2"/>
  <c r="L76" i="2"/>
  <c r="L67" i="2"/>
  <c r="L62" i="2"/>
  <c r="L35" i="2"/>
  <c r="L25" i="2"/>
  <c r="L22" i="2"/>
  <c r="L15" i="1"/>
  <c r="L15" i="3"/>
  <c r="K12" i="3"/>
  <c r="K9" i="3" s="1"/>
  <c r="L11" i="3"/>
  <c r="L9" i="3" s="1"/>
  <c r="L97" i="2"/>
  <c r="L87" i="2"/>
  <c r="L86" i="2"/>
  <c r="L85" i="2"/>
  <c r="L84" i="2"/>
  <c r="L81" i="2"/>
  <c r="L80" i="2"/>
  <c r="L79" i="2"/>
  <c r="L78" i="2"/>
  <c r="L77" i="2"/>
  <c r="L75" i="2"/>
  <c r="L68" i="2"/>
  <c r="L64" i="2"/>
  <c r="L63" i="2"/>
  <c r="L58" i="2"/>
  <c r="L57" i="2"/>
  <c r="L55" i="2"/>
  <c r="L54" i="2"/>
  <c r="L36" i="2"/>
  <c r="L18" i="2"/>
  <c r="L17" i="2"/>
  <c r="L15" i="2"/>
  <c r="L11" i="2"/>
  <c r="L9" i="2" s="1"/>
  <c r="L19" i="1"/>
  <c r="L17" i="1"/>
  <c r="L14" i="1"/>
  <c r="L11" i="1"/>
  <c r="K16" i="4"/>
  <c r="M16" i="4" s="1"/>
  <c r="O16" i="4" s="1"/>
  <c r="Q16" i="4" s="1"/>
  <c r="S16" i="4" s="1"/>
  <c r="U16" i="4" s="1"/>
  <c r="W16" i="4" s="1"/>
  <c r="Y16" i="4" s="1"/>
  <c r="AA16" i="4" s="1"/>
  <c r="Q13" i="4"/>
  <c r="S13" i="4" s="1"/>
  <c r="U13" i="4" s="1"/>
  <c r="W13" i="4" s="1"/>
  <c r="Y13" i="4" s="1"/>
  <c r="AA13" i="4" s="1"/>
  <c r="K12" i="4"/>
  <c r="M12" i="4" s="1"/>
  <c r="O12" i="4" s="1"/>
  <c r="Q12" i="4" s="1"/>
  <c r="S12" i="4" s="1"/>
  <c r="U12" i="4" s="1"/>
  <c r="W12" i="4" s="1"/>
  <c r="Y12" i="4" s="1"/>
  <c r="AA12" i="4" s="1"/>
  <c r="L94" i="2"/>
  <c r="L93" i="2"/>
  <c r="L92" i="2"/>
  <c r="L91" i="2"/>
  <c r="L90" i="2" s="1"/>
  <c r="L30" i="2"/>
  <c r="L29" i="2"/>
  <c r="L26" i="2"/>
  <c r="L24" i="2"/>
  <c r="L23" i="2"/>
  <c r="L21" i="2"/>
  <c r="L19" i="2"/>
  <c r="L16" i="2"/>
  <c r="L14" i="2"/>
  <c r="L13" i="2" s="1"/>
  <c r="L98" i="1"/>
  <c r="L18" i="1"/>
  <c r="L49" i="2"/>
  <c r="L48" i="2"/>
  <c r="L47" i="2"/>
  <c r="L46" i="2"/>
  <c r="L45" i="2"/>
  <c r="L44" i="2"/>
  <c r="L43" i="2"/>
  <c r="L42" i="2"/>
  <c r="L41" i="2"/>
  <c r="L40" i="2"/>
  <c r="L39" i="2"/>
  <c r="L38" i="2" s="1"/>
  <c r="L97" i="1"/>
  <c r="L96" i="1"/>
  <c r="L95" i="1"/>
  <c r="L94" i="1"/>
  <c r="L93" i="1"/>
  <c r="L92" i="1"/>
  <c r="L91" i="1"/>
  <c r="L90" i="1" s="1"/>
  <c r="L88" i="1"/>
  <c r="L87" i="1"/>
  <c r="L85" i="1"/>
  <c r="L84" i="1"/>
  <c r="L81" i="1"/>
  <c r="L80" i="1"/>
  <c r="L50" i="1"/>
  <c r="L47" i="1"/>
  <c r="L46" i="1"/>
  <c r="L53" i="1"/>
  <c r="L78" i="1"/>
  <c r="L77" i="1"/>
  <c r="L76" i="1"/>
  <c r="L75" i="1"/>
  <c r="L74" i="1"/>
  <c r="L73" i="1" s="1"/>
  <c r="L71" i="1"/>
  <c r="L70" i="1"/>
  <c r="L69" i="1"/>
  <c r="L68" i="1"/>
  <c r="L67" i="1"/>
  <c r="L66" i="1" s="1"/>
  <c r="L64" i="1"/>
  <c r="L63" i="1"/>
  <c r="L62" i="1"/>
  <c r="L59" i="1"/>
  <c r="L57" i="1"/>
  <c r="L49" i="1"/>
  <c r="L23" i="1"/>
  <c r="L10" i="1"/>
  <c r="L9" i="1" s="1"/>
  <c r="L101" i="2"/>
  <c r="L100" i="2" s="1"/>
  <c r="L96" i="2"/>
  <c r="L88" i="2"/>
  <c r="L45" i="1"/>
  <c r="L44" i="1"/>
  <c r="L43" i="1"/>
  <c r="L42" i="1"/>
  <c r="L41" i="1"/>
  <c r="L40" i="1"/>
  <c r="L39" i="1"/>
  <c r="L38" i="1" s="1"/>
  <c r="L36" i="1"/>
  <c r="L35" i="1"/>
  <c r="L34" i="1" s="1"/>
  <c r="L32" i="1"/>
  <c r="L31" i="1"/>
  <c r="L30" i="1"/>
  <c r="L29" i="1"/>
  <c r="L28" i="1"/>
  <c r="L27" i="1"/>
  <c r="L26" i="1"/>
  <c r="L25" i="1"/>
  <c r="L24" i="1"/>
  <c r="L22" i="1"/>
  <c r="L21" i="1"/>
  <c r="L16" i="1"/>
  <c r="O102" i="3" l="1"/>
  <c r="O99" i="3"/>
  <c r="O98" i="3"/>
  <c r="O97" i="3"/>
  <c r="O96" i="3"/>
  <c r="O89" i="3"/>
  <c r="O85" i="3"/>
  <c r="O84" i="3"/>
  <c r="O83" i="3"/>
  <c r="O82" i="3"/>
  <c r="O81" i="3"/>
  <c r="O80" i="3"/>
  <c r="O79" i="3"/>
  <c r="O78" i="3"/>
  <c r="O77" i="3"/>
  <c r="O76" i="3"/>
  <c r="O75" i="3"/>
  <c r="O72" i="3"/>
  <c r="O71" i="3"/>
  <c r="O70" i="3"/>
  <c r="O69" i="3"/>
  <c r="O30" i="3"/>
  <c r="O27" i="3"/>
  <c r="O26" i="3"/>
  <c r="O25" i="3"/>
  <c r="O24" i="3"/>
  <c r="O23" i="3"/>
  <c r="O22" i="3"/>
  <c r="O16" i="3"/>
  <c r="O68" i="3"/>
  <c r="O65" i="3"/>
  <c r="O64" i="3"/>
  <c r="O63" i="3"/>
  <c r="O62" i="3"/>
  <c r="O61" i="3"/>
  <c r="O60" i="3"/>
  <c r="O59" i="3"/>
  <c r="O58" i="3"/>
  <c r="O57" i="3"/>
  <c r="O56" i="3"/>
  <c r="O55" i="3"/>
  <c r="O54" i="3"/>
  <c r="O51" i="3"/>
  <c r="O37" i="3"/>
  <c r="O33" i="3"/>
  <c r="O32" i="3"/>
  <c r="O31" i="3"/>
  <c r="O29" i="3"/>
  <c r="O28" i="3"/>
  <c r="O21" i="3"/>
  <c r="O20" i="3"/>
  <c r="O19" i="3"/>
  <c r="O18" i="3"/>
  <c r="O17" i="3"/>
  <c r="L59" i="2"/>
  <c r="K59" i="2"/>
  <c r="L56" i="2"/>
  <c r="L52" i="2" s="1"/>
  <c r="K56" i="2"/>
  <c r="K52" i="2" s="1"/>
  <c r="O36" i="3"/>
  <c r="L95" i="3"/>
  <c r="K95" i="3"/>
  <c r="L94" i="3"/>
  <c r="K94" i="3"/>
  <c r="L93" i="3"/>
  <c r="K93" i="3"/>
  <c r="L92" i="3"/>
  <c r="H91" i="3"/>
  <c r="C15" i="4" s="1"/>
  <c r="K92" i="3"/>
  <c r="L50" i="3"/>
  <c r="K50" i="3"/>
  <c r="L49" i="3"/>
  <c r="K49" i="3"/>
  <c r="L48" i="3"/>
  <c r="K48" i="3"/>
  <c r="L47" i="3"/>
  <c r="K47" i="3"/>
  <c r="L46" i="3"/>
  <c r="K46" i="3"/>
  <c r="L45" i="3"/>
  <c r="K45" i="3"/>
  <c r="L44" i="3"/>
  <c r="K44" i="3"/>
  <c r="L43" i="3"/>
  <c r="K43" i="3"/>
  <c r="L42" i="3"/>
  <c r="K42" i="3"/>
  <c r="L41" i="3"/>
  <c r="K41" i="3"/>
  <c r="L40" i="3"/>
  <c r="H39" i="3"/>
  <c r="C11" i="4" s="1"/>
  <c r="K40" i="3"/>
  <c r="L86" i="3"/>
  <c r="K103" i="2"/>
  <c r="L34" i="2"/>
  <c r="L73" i="2"/>
  <c r="H103" i="2"/>
  <c r="K103" i="1"/>
  <c r="L66" i="2"/>
  <c r="L103" i="2" s="1"/>
  <c r="J103" i="2" s="1"/>
  <c r="L13" i="1"/>
  <c r="L52" i="1"/>
  <c r="L103" i="1" s="1"/>
  <c r="J103" i="1" s="1"/>
  <c r="L88" i="3"/>
  <c r="L87" i="3"/>
  <c r="K88" i="6" l="1"/>
  <c r="L88" i="6"/>
  <c r="J88" i="6" s="1"/>
  <c r="L102" i="3"/>
  <c r="L101" i="3" s="1"/>
  <c r="K102" i="3"/>
  <c r="K101" i="3" s="1"/>
  <c r="H101" i="3"/>
  <c r="C16" i="4" s="1"/>
  <c r="L99" i="3"/>
  <c r="K99" i="3"/>
  <c r="L98" i="3"/>
  <c r="K98" i="3"/>
  <c r="L97" i="3"/>
  <c r="K97" i="3"/>
  <c r="L96" i="3"/>
  <c r="L91" i="3" s="1"/>
  <c r="K96" i="3"/>
  <c r="L89" i="3"/>
  <c r="K89" i="3"/>
  <c r="L85" i="3"/>
  <c r="K85" i="3"/>
  <c r="L84" i="3"/>
  <c r="K84" i="3"/>
  <c r="L83" i="3"/>
  <c r="K83" i="3"/>
  <c r="L82" i="3"/>
  <c r="K82" i="3"/>
  <c r="L81" i="3"/>
  <c r="K81" i="3"/>
  <c r="L80" i="3"/>
  <c r="K80" i="3"/>
  <c r="L79" i="3"/>
  <c r="K79" i="3"/>
  <c r="L78" i="3"/>
  <c r="K78" i="3"/>
  <c r="L77" i="3"/>
  <c r="K77" i="3"/>
  <c r="L76" i="3"/>
  <c r="K76" i="3"/>
  <c r="L75" i="3"/>
  <c r="K75" i="3"/>
  <c r="H74" i="3"/>
  <c r="C14" i="4" s="1"/>
  <c r="L72" i="3"/>
  <c r="K72" i="3"/>
  <c r="L71" i="3"/>
  <c r="K71" i="3"/>
  <c r="L70" i="3"/>
  <c r="K70" i="3"/>
  <c r="L69" i="3"/>
  <c r="K69" i="3"/>
  <c r="L30" i="3"/>
  <c r="K30" i="3"/>
  <c r="L27" i="3"/>
  <c r="K27" i="3"/>
  <c r="L26" i="3"/>
  <c r="K26" i="3"/>
  <c r="L25" i="3"/>
  <c r="K25" i="3"/>
  <c r="L24" i="3"/>
  <c r="K24" i="3"/>
  <c r="L23" i="3"/>
  <c r="K23" i="3"/>
  <c r="L22" i="3"/>
  <c r="K22" i="3"/>
  <c r="H14" i="3"/>
  <c r="L16" i="3"/>
  <c r="K16" i="3"/>
  <c r="L68" i="3"/>
  <c r="L67" i="3" s="1"/>
  <c r="K68" i="3"/>
  <c r="H67" i="3"/>
  <c r="C13" i="4" s="1"/>
  <c r="L65" i="3"/>
  <c r="K65" i="3"/>
  <c r="L64" i="3"/>
  <c r="K64" i="3"/>
  <c r="L63" i="3"/>
  <c r="K63" i="3"/>
  <c r="L62" i="3"/>
  <c r="K62" i="3"/>
  <c r="L61" i="3"/>
  <c r="K61" i="3"/>
  <c r="L60" i="3"/>
  <c r="K60" i="3"/>
  <c r="L59" i="3"/>
  <c r="K59" i="3"/>
  <c r="L58" i="3"/>
  <c r="K58" i="3"/>
  <c r="L57" i="3"/>
  <c r="K57" i="3"/>
  <c r="L56" i="3"/>
  <c r="K56" i="3"/>
  <c r="L55" i="3"/>
  <c r="K55" i="3"/>
  <c r="H53" i="3"/>
  <c r="C12" i="4" s="1"/>
  <c r="L54" i="3"/>
  <c r="L53" i="3" s="1"/>
  <c r="K54" i="3"/>
  <c r="L51" i="3"/>
  <c r="L39" i="3" s="1"/>
  <c r="K51" i="3"/>
  <c r="K39" i="3" s="1"/>
  <c r="L37" i="3"/>
  <c r="K37" i="3"/>
  <c r="L33" i="3"/>
  <c r="K33" i="3"/>
  <c r="L32" i="3"/>
  <c r="K32" i="3"/>
  <c r="L31" i="3"/>
  <c r="K31" i="3"/>
  <c r="L29" i="3"/>
  <c r="K29" i="3"/>
  <c r="L28" i="3"/>
  <c r="K28" i="3"/>
  <c r="L21" i="3"/>
  <c r="K21" i="3"/>
  <c r="L20" i="3"/>
  <c r="K20" i="3"/>
  <c r="L19" i="3"/>
  <c r="K19" i="3"/>
  <c r="L18" i="3"/>
  <c r="K18" i="3"/>
  <c r="L17" i="3"/>
  <c r="K17" i="3"/>
  <c r="L36" i="3"/>
  <c r="L35" i="3" s="1"/>
  <c r="K36" i="3"/>
  <c r="K35" i="3" s="1"/>
  <c r="H35" i="3"/>
  <c r="C10" i="4" s="1"/>
  <c r="K91" i="3" l="1"/>
  <c r="K67" i="3"/>
  <c r="K53" i="3"/>
  <c r="H104" i="3"/>
  <c r="C9" i="4"/>
  <c r="L74" i="3"/>
  <c r="K74" i="3"/>
  <c r="L14" i="3"/>
  <c r="K14" i="3"/>
  <c r="X19" i="4" l="1"/>
  <c r="P19" i="4"/>
  <c r="T19" i="4"/>
  <c r="F19" i="4"/>
  <c r="J19" i="4"/>
  <c r="R19" i="4"/>
  <c r="D19" i="4"/>
  <c r="C20" i="4"/>
  <c r="H19" i="4"/>
  <c r="N19" i="4"/>
  <c r="V19" i="4"/>
  <c r="Z19" i="4"/>
  <c r="L19" i="4"/>
  <c r="L104" i="3"/>
  <c r="J104" i="3" s="1"/>
  <c r="K104" i="3"/>
  <c r="X18" i="4" l="1"/>
  <c r="P18" i="4"/>
  <c r="T18" i="4"/>
  <c r="F18" i="4"/>
  <c r="J18" i="4"/>
  <c r="R18" i="4"/>
  <c r="D20" i="4"/>
  <c r="D18" i="4"/>
  <c r="E18" i="4" s="1"/>
  <c r="H18" i="4"/>
  <c r="N18" i="4"/>
  <c r="V18" i="4"/>
  <c r="Z18" i="4"/>
  <c r="L18" i="4"/>
  <c r="F20" i="4" l="1"/>
  <c r="G18" i="4"/>
  <c r="I18" i="4" s="1"/>
  <c r="K18" i="4" s="1"/>
  <c r="M18" i="4" s="1"/>
  <c r="O18" i="4" s="1"/>
  <c r="Q18" i="4" s="1"/>
  <c r="S18" i="4" s="1"/>
  <c r="U18" i="4" s="1"/>
  <c r="W18" i="4" s="1"/>
  <c r="Y18" i="4" s="1"/>
  <c r="AA18" i="4" s="1"/>
  <c r="H20" i="4" l="1"/>
  <c r="J20" i="4" s="1"/>
  <c r="L20" i="4" s="1"/>
  <c r="N20" i="4" s="1"/>
  <c r="P20" i="4" s="1"/>
  <c r="R20" i="4" s="1"/>
  <c r="T20" i="4" s="1"/>
  <c r="V20" i="4" s="1"/>
  <c r="X20" i="4" s="1"/>
  <c r="Z20" i="4" l="1"/>
</calcChain>
</file>

<file path=xl/sharedStrings.xml><?xml version="1.0" encoding="utf-8"?>
<sst xmlns="http://schemas.openxmlformats.org/spreadsheetml/2006/main" count="1135" uniqueCount="241">
  <si>
    <t>PREFEITURA MUNICIPAL DE SALTO DO JACUÍ</t>
  </si>
  <si>
    <t>OBRA</t>
  </si>
  <si>
    <t>AMPLIAÇÃO E REFORMA UBS NAVEGANTES</t>
  </si>
  <si>
    <t>ÁREA</t>
  </si>
  <si>
    <t>Ref. Sinapi:</t>
  </si>
  <si>
    <t>LOCAL</t>
  </si>
  <si>
    <t>Rua José Napoleão Pereira, nº 44, Salto do Jacuí/RS</t>
  </si>
  <si>
    <t>BDI</t>
  </si>
  <si>
    <t>%</t>
  </si>
  <si>
    <t>BOLETIM DE MEDIÇÃO - 02</t>
  </si>
  <si>
    <t>QUANTIDADES LICITADAS</t>
  </si>
  <si>
    <t>QUANTIDADES EXECUTADAS</t>
  </si>
  <si>
    <t>Código Sinapi</t>
  </si>
  <si>
    <t>Item</t>
  </si>
  <si>
    <t>Discriminação</t>
  </si>
  <si>
    <t>Unid.</t>
  </si>
  <si>
    <t>Qtde.</t>
  </si>
  <si>
    <t>Preço Unitário (R$)</t>
  </si>
  <si>
    <t>Preço Unit+BDI (R$)</t>
  </si>
  <si>
    <t>Preço Total (R$)</t>
  </si>
  <si>
    <t>%
 periodo</t>
  </si>
  <si>
    <t>% acumulada</t>
  </si>
  <si>
    <t>valor do
BM</t>
  </si>
  <si>
    <t>acumulado</t>
  </si>
  <si>
    <t>SERVIÇOS PRELIMINARES E GERAIS</t>
  </si>
  <si>
    <t>1.1</t>
  </si>
  <si>
    <t>REMOÇÃO DE PISO EM PAVER</t>
  </si>
  <si>
    <t>m²</t>
  </si>
  <si>
    <t>1.2</t>
  </si>
  <si>
    <t>REMOÇÃO DE CONCRETO DE CALÇADAS</t>
  </si>
  <si>
    <t>m³</t>
  </si>
  <si>
    <t>FUNDAÇÃO E ESTRUTURA</t>
  </si>
  <si>
    <t>2.1</t>
  </si>
  <si>
    <t>ESCAVAÇÃO MANUAL SAPATA CORRIDA 40x40cm</t>
  </si>
  <si>
    <t>2.2</t>
  </si>
  <si>
    <t>CONCRETO CICLÓPICO 30 % PEDRA, PREPARO E LANÇAMENTO</t>
  </si>
  <si>
    <t xml:space="preserve">ARMAÇÃO FERRAGEM CA-50 12,5 MM </t>
  </si>
  <si>
    <t>kg</t>
  </si>
  <si>
    <t>2.3</t>
  </si>
  <si>
    <t xml:space="preserve">ARMAÇÃO FERRAGEM CA-50 10 MM </t>
  </si>
  <si>
    <t>2.4</t>
  </si>
  <si>
    <t xml:space="preserve">ARMAÇÃO FERRAGEM CA-50 6,3 MM </t>
  </si>
  <si>
    <t>2.5</t>
  </si>
  <si>
    <t xml:space="preserve">ARMAÇÃO FERRAGEM CA-50 5 MM </t>
  </si>
  <si>
    <t>2.6</t>
  </si>
  <si>
    <t xml:space="preserve">ARMAÇÃO FERRAGEM CA-50 4,2 MM </t>
  </si>
  <si>
    <t>2.7</t>
  </si>
  <si>
    <t>CONCRETO FCK 25MPA  - VIGAS,  PILARES E VERGAS</t>
  </si>
  <si>
    <t>2.8</t>
  </si>
  <si>
    <t>CONCRETO FCK 20MPA  - CONTRAPISO</t>
  </si>
  <si>
    <t>2.9</t>
  </si>
  <si>
    <t>FORMAS VIGAS, PILARES E VERGAS</t>
  </si>
  <si>
    <t>2.10</t>
  </si>
  <si>
    <t>ESCAVAÇÃO MANUAL SAPATA CORRIDA 40x40cm - MURO</t>
  </si>
  <si>
    <t>2.11</t>
  </si>
  <si>
    <t>CONCRETO CICLÓPICO 30 % PEDRA, PREPARO E LANÇAMENTO - MURO</t>
  </si>
  <si>
    <t>2.12</t>
  </si>
  <si>
    <t>ARMAÇÃO FERRAGEM CA-50 12,5 MM - MURO</t>
  </si>
  <si>
    <t>2.13</t>
  </si>
  <si>
    <t>ARMAÇÃO FERRAGEM CA-50 10 MM - MURO</t>
  </si>
  <si>
    <t>2.14</t>
  </si>
  <si>
    <t>ARMAÇÃO FERRAGEM CA-50 8 MM - MURO</t>
  </si>
  <si>
    <t>2.15</t>
  </si>
  <si>
    <t>ARMAÇÃO FERRAGEM CA-50 5 MM - MURO</t>
  </si>
  <si>
    <t>2.16</t>
  </si>
  <si>
    <t>CONCRETO FCK 25MPA  - VIGAS,  PILARES E VERGAS - MURO</t>
  </si>
  <si>
    <t>2.17</t>
  </si>
  <si>
    <t>FORMAS VIGAS, PILARES E VERGAS - MURO</t>
  </si>
  <si>
    <t>2.18</t>
  </si>
  <si>
    <t>ALVENARIA DE EMBASAMENTO TIJOLO MACIÇO</t>
  </si>
  <si>
    <t>ALVENARIA</t>
  </si>
  <si>
    <t>3.1</t>
  </si>
  <si>
    <t>ALVENARIA BLOCOS CERÂMICOS 11,5X14X19</t>
  </si>
  <si>
    <t>3.2</t>
  </si>
  <si>
    <t>ALVENARIA BLOCOS CERÂMICOS 11,5X14X19 - MURO</t>
  </si>
  <si>
    <t xml:space="preserve">COBERTURA </t>
  </si>
  <si>
    <t>4.1</t>
  </si>
  <si>
    <t>TRAMA DE MADEIRA (prolongamento do beiral da área a reformar)</t>
  </si>
  <si>
    <t>4.2</t>
  </si>
  <si>
    <t>TELHAMENTO TELHAS METÁLICAS (TP 40 0,50mm, trapezoidal) , incluso cortes, dobras, parafusos, buchas, fita dupla face de vedação e instalação.</t>
  </si>
  <si>
    <t>4.3</t>
  </si>
  <si>
    <t>RUFOS E CALHAS EM CHAPA DE AÇO GALVANIZADO (com fechamento total da platibanda na parte interna e superior), incluso, corte, dobra, parafusos, buchas, rebites, fita de vedação dupla face, adesivo PU, e instalação</t>
  </si>
  <si>
    <t>m</t>
  </si>
  <si>
    <t>4.4</t>
  </si>
  <si>
    <t>FORRO PVC (3D, inclusive estrutura de fixação)</t>
  </si>
  <si>
    <t>4.5</t>
  </si>
  <si>
    <t>RODA FORRO PVC "U" (3D)</t>
  </si>
  <si>
    <t>4.6</t>
  </si>
  <si>
    <t>FORRO GESSO ACARTONADO</t>
  </si>
  <si>
    <t>4.7</t>
  </si>
  <si>
    <t>PERFIL METALICO 0,10X0,30X - COBERTURA EXTERNA</t>
  </si>
  <si>
    <t>4.8</t>
  </si>
  <si>
    <t>4.9</t>
  </si>
  <si>
    <t>PERFIL METALICO 0,10X0,20X - COBERTURA EXTERNA</t>
  </si>
  <si>
    <t>4.10</t>
  </si>
  <si>
    <t>TELHAMENTO TELHAS METÁLICAS (TP 40 0,50mm, trapezoidal) - COB. EXT.</t>
  </si>
  <si>
    <t>mercado local</t>
  </si>
  <si>
    <t>4.11</t>
  </si>
  <si>
    <t>COBERTURA EM ACRILICO - COBERTURA EXTERNA</t>
  </si>
  <si>
    <t>4.12</t>
  </si>
  <si>
    <t>FORRO PVC (3D, inclusive estrutura de fixação) - COBERTURA EXTERNA</t>
  </si>
  <si>
    <t>ACABAMENTOS</t>
  </si>
  <si>
    <t>5.1</t>
  </si>
  <si>
    <t>CHAPISCO INTERNO E EXTERNO</t>
  </si>
  <si>
    <t>5.2</t>
  </si>
  <si>
    <t>EMBOÇO INTERNO  - esp 2,0cm</t>
  </si>
  <si>
    <t>5.3</t>
  </si>
  <si>
    <t>TEXTURA ACRILICA EXTERNA PIGMENTADA (cor, seguir a existente)</t>
  </si>
  <si>
    <t>5.4</t>
  </si>
  <si>
    <t>MASSA FINA INTERNA</t>
  </si>
  <si>
    <t>5.5</t>
  </si>
  <si>
    <t>CERAMICA DE PAREDE (seguir o padrão existente, incluso ceramica, cimento cola, rejunte e instalação)</t>
  </si>
  <si>
    <t>5.6</t>
  </si>
  <si>
    <t>CERAMICA DE PISO (seguir o padrão existente, incluso ceramica, cimento cola, rejunte e instalação)</t>
  </si>
  <si>
    <t>5.7</t>
  </si>
  <si>
    <t>PINTURA INTERNA FUNDO SELADOR</t>
  </si>
  <si>
    <t>5.8</t>
  </si>
  <si>
    <t>PINTURA INTERNA TINTA ACRILICA (cor, seguir a existente)</t>
  </si>
  <si>
    <t>5.9</t>
  </si>
  <si>
    <t>PINTURA ESMALTE SINTETICO SOBRE METAL - COBERTURA EXTERNA</t>
  </si>
  <si>
    <t>5.10</t>
  </si>
  <si>
    <t>PAVIMENTAÇÃO EM PAVER</t>
  </si>
  <si>
    <t>uni</t>
  </si>
  <si>
    <t>5.11</t>
  </si>
  <si>
    <t>COLOCAÇÃO DE MEIO FIO</t>
  </si>
  <si>
    <t>5.12</t>
  </si>
  <si>
    <t>PINGADEIRA / SOLEIRA EM GRANITO (modelo, seguir o existente)</t>
  </si>
  <si>
    <t>ESQUADRIAS</t>
  </si>
  <si>
    <t>6.1</t>
  </si>
  <si>
    <t>KIT PORTA 0,80 X 2,10 m (branca, completa, instalada)</t>
  </si>
  <si>
    <t>6.3</t>
  </si>
  <si>
    <t>PORTA EM ALUMINIO E VIDRO 1,10 X 2,10m - 2 uni (completa, instalada)</t>
  </si>
  <si>
    <t>6.4</t>
  </si>
  <si>
    <t>JANELA EM ALUMINO CORRER 2,00 X 0,80m - 4 uni (completa, instalada)</t>
  </si>
  <si>
    <t>6.5</t>
  </si>
  <si>
    <t>JANELA EM ALUMINO MAXIM-AR 1,00 X 0,40m - 2 uni (compl, instalada)</t>
  </si>
  <si>
    <t>6.6</t>
  </si>
  <si>
    <t>PORTA EM ALUMINIO E VIDRO 1,60 X 2,10m - 1 uni (completa, instalada)</t>
  </si>
  <si>
    <t>HIDROSSANITARIO</t>
  </si>
  <si>
    <t>7.1</t>
  </si>
  <si>
    <t>TUBULAÇÃO AGUA FRIA 25MM (incluindo fixação, conecxões e corte)</t>
  </si>
  <si>
    <t>7.3</t>
  </si>
  <si>
    <t>RALO SIFONADO 150mm</t>
  </si>
  <si>
    <t>7.4</t>
  </si>
  <si>
    <t>TUBULAÇÃO ESGOTO 75MM (incluindo fixação, conecxões e corte)</t>
  </si>
  <si>
    <t>7.5</t>
  </si>
  <si>
    <t>TUBULAÇÃO ESGOTO 50MM (incluindo fixação, conecxões e corte)</t>
  </si>
  <si>
    <t>7.6</t>
  </si>
  <si>
    <t>TUBULAÇÃO ESGOTO 100MM (incluindo fixação, conecxões e corte)</t>
  </si>
  <si>
    <t>7.7</t>
  </si>
  <si>
    <t>TORNEIRA (completo incluso instalação)</t>
  </si>
  <si>
    <t>7.8</t>
  </si>
  <si>
    <t>VASO SANITARIO (completo incluso instalação)</t>
  </si>
  <si>
    <t>7.9</t>
  </si>
  <si>
    <t>LAVATORIO (completo incluso instalação)</t>
  </si>
  <si>
    <t>7.10</t>
  </si>
  <si>
    <t>TANQUE (completo incluso instalação)</t>
  </si>
  <si>
    <t>7.11</t>
  </si>
  <si>
    <t>CAIXA DE ÁGUA 1000L (completo incluso instalação)</t>
  </si>
  <si>
    <t>7.12</t>
  </si>
  <si>
    <t>CAIXA DE PASSAGEM PRÉ-MOLDADA (0,6X0,6X0,5m em concreto)</t>
  </si>
  <si>
    <t>7.13</t>
  </si>
  <si>
    <t>FOSSA SEPTICA 1100L (PEAD)</t>
  </si>
  <si>
    <t>7.14</t>
  </si>
  <si>
    <t>FILTRO PRÉ-MOLDADO 1140L</t>
  </si>
  <si>
    <t>7.15</t>
  </si>
  <si>
    <t xml:space="preserve">SUMIDOURO PRÉ-MOLDADO 13,1m³ </t>
  </si>
  <si>
    <t>7.16</t>
  </si>
  <si>
    <t>DRENO CORRUGADO 100mm</t>
  </si>
  <si>
    <t>ELETRICO</t>
  </si>
  <si>
    <t>8.1</t>
  </si>
  <si>
    <t>LUMINARIA LED 30W</t>
  </si>
  <si>
    <t>8.2</t>
  </si>
  <si>
    <t>CABO FLEXIVEL 2,5mm</t>
  </si>
  <si>
    <t>8.3</t>
  </si>
  <si>
    <t>CAIXA DE PASSAGEM 4X2</t>
  </si>
  <si>
    <t>8.4</t>
  </si>
  <si>
    <t>ELETRODUTO CORRUGADO 25mm</t>
  </si>
  <si>
    <t>8.5</t>
  </si>
  <si>
    <t>TOMADAS</t>
  </si>
  <si>
    <t>8.6</t>
  </si>
  <si>
    <t>INTERRUPTOR</t>
  </si>
  <si>
    <t>8.7</t>
  </si>
  <si>
    <t>DISJUNTOR 25A</t>
  </si>
  <si>
    <t>8.8</t>
  </si>
  <si>
    <t>DISJUNTOR 16A</t>
  </si>
  <si>
    <t>SERVIÇOS COMPLEMENTARES</t>
  </si>
  <si>
    <t>9.1</t>
  </si>
  <si>
    <t>LIMPEZA DA OBRA</t>
  </si>
  <si>
    <t>TOTAL</t>
  </si>
  <si>
    <t>Salto do Jacuí/RS, agosto de 2025.</t>
  </si>
  <si>
    <t>RONALDO O. PEREIRA DE MORAES</t>
  </si>
  <si>
    <t>ARQº FABRICIO NOGUEIRA LORENZI</t>
  </si>
  <si>
    <t>PREFEITO MUNICIPAL</t>
  </si>
  <si>
    <t>CAU A 46694-8</t>
  </si>
  <si>
    <t>BOLETIM DE MEDIÇÃO - 01</t>
  </si>
  <si>
    <t>ORÇAMENTO</t>
  </si>
  <si>
    <t>QUANTIDADES</t>
  </si>
  <si>
    <t>PLACA DE OBRA</t>
  </si>
  <si>
    <t>1.3</t>
  </si>
  <si>
    <t>Salto do Jacuí/RS, maio de 2023.</t>
  </si>
  <si>
    <t>CRONOGRAMA</t>
  </si>
  <si>
    <t>item</t>
  </si>
  <si>
    <t>valor</t>
  </si>
  <si>
    <t>1º Mês</t>
  </si>
  <si>
    <t>2º Mês</t>
  </si>
  <si>
    <t>3º Mês</t>
  </si>
  <si>
    <t>4º Mês</t>
  </si>
  <si>
    <t>5º Mês</t>
  </si>
  <si>
    <t>6º Mês</t>
  </si>
  <si>
    <t>7º Mês</t>
  </si>
  <si>
    <t>8º Mês</t>
  </si>
  <si>
    <t>9º Mês</t>
  </si>
  <si>
    <t>10º Mês</t>
  </si>
  <si>
    <t>11º Mês</t>
  </si>
  <si>
    <t>12º Mês</t>
  </si>
  <si>
    <t>no mês</t>
  </si>
  <si>
    <t>acum.</t>
  </si>
  <si>
    <t>TOTAL (%)</t>
  </si>
  <si>
    <t>Período</t>
  </si>
  <si>
    <t>Acumulado</t>
  </si>
  <si>
    <t>ITENS</t>
  </si>
  <si>
    <t>SIGLA</t>
  </si>
  <si>
    <t>VALORES</t>
  </si>
  <si>
    <t>TAXA DE RATEIO DA ADMINISTRAÇÃO CENTRAL</t>
  </si>
  <si>
    <t>AC</t>
  </si>
  <si>
    <t>TAXA DE SEGURO E GARANTIADO EMPREENDIMENTO</t>
  </si>
  <si>
    <t>S+G</t>
  </si>
  <si>
    <t>TAXA DE RISCO</t>
  </si>
  <si>
    <t>R</t>
  </si>
  <si>
    <t>TAXA DE DESPESAS FINANCEIRAS</t>
  </si>
  <si>
    <t>DF</t>
  </si>
  <si>
    <t>TAXA DE LUCRO</t>
  </si>
  <si>
    <t>L</t>
  </si>
  <si>
    <t>TAXAS E TRIBUTOS</t>
  </si>
  <si>
    <t>PIS (geralmente 0,65%)</t>
  </si>
  <si>
    <t>I</t>
  </si>
  <si>
    <t>COFINS (geralmente 3,00%)</t>
  </si>
  <si>
    <t>ISS (legislação municipal)</t>
  </si>
  <si>
    <t>CPRB (INSS)</t>
  </si>
  <si>
    <t>BDI RESULTANTE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</si>
</sst>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&quot;R$&quot;\ * #,##0.00_-;\-&quot;R$&quot;\ * #,##0.00_-;_-&quot;R$&quot;\ * &quot;-&quot;??_-;_-@"/>
    <numFmt numFmtId="165" formatCode="0.0%"/>
    <numFmt numFmtId="166" formatCode="_-[$R$-416]\ * #,##0.00_-;\-[$R$-416]\ * #,##0.00_-;_-[$R$-416]\ * &quot;-&quot;??_-;_-@"/>
  </numFmts>
  <fonts count="27">
    <font>
      <sz val="11"/>
      <color theme="1"/>
      <name val="Calibri"/>
      <scheme val="minor"/>
    </font>
    <font>
      <b/>
      <sz val="28"/>
      <color theme="1"/>
      <name val="Calibri"/>
    </font>
    <font>
      <sz val="11"/>
      <name val="Calibri"/>
    </font>
    <font>
      <sz val="11"/>
      <color theme="1"/>
      <name val="Calibri"/>
    </font>
    <font>
      <sz val="10"/>
      <color theme="1"/>
      <name val="Calibri"/>
    </font>
    <font>
      <b/>
      <sz val="11"/>
      <color theme="1"/>
      <name val="Calibri"/>
    </font>
    <font>
      <sz val="11"/>
      <color theme="1"/>
      <name val="Calibri"/>
      <scheme val="minor"/>
    </font>
    <font>
      <b/>
      <sz val="14"/>
      <color theme="1"/>
      <name val="Calibri"/>
    </font>
    <font>
      <b/>
      <i/>
      <sz val="10"/>
      <color theme="1"/>
      <name val="Calibri"/>
    </font>
    <font>
      <b/>
      <i/>
      <sz val="11"/>
      <color theme="1"/>
      <name val="Calibri"/>
    </font>
    <font>
      <sz val="11"/>
      <color rgb="FFFF0000"/>
      <name val="Calibri"/>
    </font>
    <font>
      <b/>
      <sz val="12"/>
      <color theme="1"/>
      <name val="Calibri"/>
    </font>
    <font>
      <sz val="12"/>
      <color theme="1"/>
      <name val="Calibri"/>
    </font>
    <font>
      <b/>
      <sz val="28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4"/>
      <color rgb="FF000000"/>
      <name val="Calibri"/>
    </font>
    <font>
      <b/>
      <sz val="11"/>
      <color rgb="FFFF0000"/>
      <name val="Calibri"/>
    </font>
    <font>
      <sz val="12"/>
      <color rgb="FF000000"/>
      <name val="Arial"/>
    </font>
    <font>
      <b/>
      <sz val="8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8"/>
      <color rgb="FF0070C0"/>
      <name val="Arial"/>
    </font>
    <font>
      <sz val="9"/>
      <color rgb="FF000000"/>
      <name val="Arial"/>
    </font>
    <font>
      <sz val="6"/>
      <color theme="1"/>
      <name val="Arial"/>
    </font>
    <font>
      <sz val="7"/>
      <color theme="1"/>
      <name val="Arial"/>
    </font>
    <font>
      <sz val="7"/>
      <color rgb="FFD8D8D8"/>
      <name val="Arial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</fills>
  <borders count="6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259">
    <xf numFmtId="0" fontId="0" fillId="0" borderId="0" xfId="0"/>
    <xf numFmtId="164" fontId="3" fillId="0" borderId="0" xfId="0" applyNumberFormat="1" applyFont="1"/>
    <xf numFmtId="0" fontId="4" fillId="0" borderId="4" xfId="0" applyFont="1" applyBorder="1" applyAlignment="1">
      <alignment horizontal="left"/>
    </xf>
    <xf numFmtId="0" fontId="5" fillId="0" borderId="0" xfId="0" applyFont="1"/>
    <xf numFmtId="0" fontId="3" fillId="0" borderId="4" xfId="0" applyFont="1" applyBorder="1"/>
    <xf numFmtId="0" fontId="3" fillId="0" borderId="0" xfId="0" applyFont="1" applyAlignment="1">
      <alignment horizontal="right"/>
    </xf>
    <xf numFmtId="0" fontId="3" fillId="0" borderId="5" xfId="0" applyFont="1" applyBorder="1"/>
    <xf numFmtId="0" fontId="6" fillId="0" borderId="0" xfId="0" applyFont="1"/>
    <xf numFmtId="17" fontId="3" fillId="0" borderId="5" xfId="0" applyNumberFormat="1" applyFont="1" applyBorder="1"/>
    <xf numFmtId="0" fontId="3" fillId="0" borderId="6" xfId="0" applyFont="1" applyBorder="1" applyAlignment="1">
      <alignment vertical="top"/>
    </xf>
    <xf numFmtId="0" fontId="3" fillId="0" borderId="7" xfId="0" applyFont="1" applyBorder="1" applyAlignment="1">
      <alignment vertical="top"/>
    </xf>
    <xf numFmtId="164" fontId="3" fillId="0" borderId="8" xfId="0" applyNumberFormat="1" applyFont="1" applyBorder="1" applyAlignment="1">
      <alignment vertical="top"/>
    </xf>
    <xf numFmtId="0" fontId="3" fillId="0" borderId="0" xfId="0" applyFont="1" applyAlignment="1">
      <alignment horizontal="left"/>
    </xf>
    <xf numFmtId="0" fontId="3" fillId="0" borderId="9" xfId="0" applyFont="1" applyBorder="1" applyAlignment="1">
      <alignment vertical="top"/>
    </xf>
    <xf numFmtId="0" fontId="3" fillId="0" borderId="10" xfId="0" applyFont="1" applyBorder="1" applyAlignment="1">
      <alignment vertical="top"/>
    </xf>
    <xf numFmtId="164" fontId="3" fillId="0" borderId="11" xfId="0" applyNumberFormat="1" applyFont="1" applyBorder="1" applyAlignment="1">
      <alignment vertical="top"/>
    </xf>
    <xf numFmtId="0" fontId="4" fillId="0" borderId="4" xfId="0" applyFont="1" applyBorder="1" applyAlignment="1">
      <alignment horizontal="center"/>
    </xf>
    <xf numFmtId="0" fontId="3" fillId="0" borderId="0" xfId="0" applyFont="1" applyAlignment="1">
      <alignment vertical="top"/>
    </xf>
    <xf numFmtId="164" fontId="3" fillId="0" borderId="0" xfId="0" applyNumberFormat="1" applyFont="1" applyAlignment="1">
      <alignment vertical="top"/>
    </xf>
    <xf numFmtId="0" fontId="4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9" fontId="4" fillId="0" borderId="8" xfId="0" applyNumberFormat="1" applyFont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8" fillId="2" borderId="14" xfId="0" applyFont="1" applyFill="1" applyBorder="1" applyAlignment="1">
      <alignment horizontal="center"/>
    </xf>
    <xf numFmtId="0" fontId="9" fillId="2" borderId="15" xfId="0" applyFont="1" applyFill="1" applyBorder="1"/>
    <xf numFmtId="4" fontId="9" fillId="2" borderId="15" xfId="0" applyNumberFormat="1" applyFont="1" applyFill="1" applyBorder="1"/>
    <xf numFmtId="4" fontId="9" fillId="2" borderId="16" xfId="0" applyNumberFormat="1" applyFont="1" applyFill="1" applyBorder="1"/>
    <xf numFmtId="9" fontId="9" fillId="2" borderId="14" xfId="0" applyNumberFormat="1" applyFont="1" applyFill="1" applyBorder="1" applyAlignment="1">
      <alignment vertical="top"/>
    </xf>
    <xf numFmtId="0" fontId="9" fillId="2" borderId="15" xfId="0" applyFont="1" applyFill="1" applyBorder="1" applyAlignment="1">
      <alignment vertical="top"/>
    </xf>
    <xf numFmtId="164" fontId="9" fillId="2" borderId="15" xfId="0" applyNumberFormat="1" applyFont="1" applyFill="1" applyBorder="1" applyAlignment="1">
      <alignment vertical="top"/>
    </xf>
    <xf numFmtId="164" fontId="9" fillId="2" borderId="16" xfId="0" applyNumberFormat="1" applyFont="1" applyFill="1" applyBorder="1" applyAlignment="1">
      <alignment vertical="top"/>
    </xf>
    <xf numFmtId="164" fontId="9" fillId="0" borderId="0" xfId="0" applyNumberFormat="1" applyFont="1"/>
    <xf numFmtId="0" fontId="9" fillId="0" borderId="0" xfId="0" applyFont="1"/>
    <xf numFmtId="0" fontId="4" fillId="0" borderId="12" xfId="0" applyFont="1" applyBorder="1" applyAlignment="1">
      <alignment horizontal="center"/>
    </xf>
    <xf numFmtId="0" fontId="3" fillId="0" borderId="12" xfId="0" applyFont="1" applyBorder="1"/>
    <xf numFmtId="0" fontId="3" fillId="0" borderId="12" xfId="0" applyFont="1" applyBorder="1" applyAlignment="1">
      <alignment wrapText="1"/>
    </xf>
    <xf numFmtId="2" fontId="3" fillId="0" borderId="12" xfId="0" applyNumberFormat="1" applyFont="1" applyBorder="1"/>
    <xf numFmtId="4" fontId="3" fillId="0" borderId="12" xfId="0" applyNumberFormat="1" applyFont="1" applyBorder="1"/>
    <xf numFmtId="9" fontId="3" fillId="0" borderId="11" xfId="0" applyNumberFormat="1" applyFont="1" applyBorder="1" applyAlignment="1">
      <alignment horizontal="right" vertical="top"/>
    </xf>
    <xf numFmtId="9" fontId="3" fillId="0" borderId="17" xfId="0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0" fontId="3" fillId="0" borderId="12" xfId="0" applyFont="1" applyBorder="1" applyAlignment="1">
      <alignment horizontal="left"/>
    </xf>
    <xf numFmtId="9" fontId="3" fillId="0" borderId="3" xfId="0" applyNumberFormat="1" applyFont="1" applyBorder="1" applyAlignment="1">
      <alignment horizontal="right" vertical="top"/>
    </xf>
    <xf numFmtId="9" fontId="3" fillId="0" borderId="1" xfId="0" applyNumberFormat="1" applyFont="1" applyBorder="1" applyAlignment="1">
      <alignment vertical="top"/>
    </xf>
    <xf numFmtId="9" fontId="3" fillId="0" borderId="2" xfId="0" applyNumberFormat="1" applyFont="1" applyBorder="1" applyAlignment="1">
      <alignment vertical="top"/>
    </xf>
    <xf numFmtId="9" fontId="3" fillId="0" borderId="3" xfId="0" applyNumberFormat="1" applyFont="1" applyBorder="1" applyAlignment="1">
      <alignment vertical="top"/>
    </xf>
    <xf numFmtId="4" fontId="3" fillId="0" borderId="17" xfId="0" applyNumberFormat="1" applyFont="1" applyBorder="1"/>
    <xf numFmtId="0" fontId="4" fillId="0" borderId="17" xfId="0" applyFont="1" applyBorder="1" applyAlignment="1">
      <alignment horizontal="center"/>
    </xf>
    <xf numFmtId="0" fontId="3" fillId="0" borderId="17" xfId="0" applyFont="1" applyBorder="1"/>
    <xf numFmtId="2" fontId="3" fillId="0" borderId="17" xfId="0" applyNumberFormat="1" applyFont="1" applyBorder="1"/>
    <xf numFmtId="0" fontId="3" fillId="0" borderId="12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4" fillId="0" borderId="17" xfId="0" applyFont="1" applyBorder="1" applyAlignment="1">
      <alignment horizontal="center" vertical="top"/>
    </xf>
    <xf numFmtId="0" fontId="3" fillId="0" borderId="12" xfId="0" applyFont="1" applyBorder="1" applyAlignment="1">
      <alignment vertical="top" wrapText="1"/>
    </xf>
    <xf numFmtId="0" fontId="3" fillId="0" borderId="17" xfId="0" applyFont="1" applyBorder="1" applyAlignment="1">
      <alignment vertical="top"/>
    </xf>
    <xf numFmtId="2" fontId="3" fillId="0" borderId="17" xfId="0" applyNumberFormat="1" applyFont="1" applyBorder="1" applyAlignment="1">
      <alignment vertical="top"/>
    </xf>
    <xf numFmtId="4" fontId="3" fillId="0" borderId="12" xfId="0" applyNumberFormat="1" applyFont="1" applyBorder="1" applyAlignment="1">
      <alignment vertical="top"/>
    </xf>
    <xf numFmtId="0" fontId="4" fillId="0" borderId="18" xfId="0" applyFont="1" applyBorder="1" applyAlignment="1">
      <alignment horizontal="center" vertical="top"/>
    </xf>
    <xf numFmtId="0" fontId="3" fillId="0" borderId="13" xfId="0" applyFont="1" applyBorder="1"/>
    <xf numFmtId="0" fontId="3" fillId="0" borderId="13" xfId="0" applyFont="1" applyBorder="1" applyAlignment="1">
      <alignment vertical="top" wrapText="1"/>
    </xf>
    <xf numFmtId="0" fontId="3" fillId="0" borderId="18" xfId="0" applyFont="1" applyBorder="1" applyAlignment="1">
      <alignment vertical="top"/>
    </xf>
    <xf numFmtId="2" fontId="3" fillId="0" borderId="18" xfId="0" applyNumberFormat="1" applyFont="1" applyBorder="1" applyAlignment="1">
      <alignment vertical="top"/>
    </xf>
    <xf numFmtId="4" fontId="3" fillId="0" borderId="13" xfId="0" applyNumberFormat="1" applyFont="1" applyBorder="1" applyAlignment="1">
      <alignment vertical="top"/>
    </xf>
    <xf numFmtId="4" fontId="3" fillId="0" borderId="13" xfId="0" applyNumberFormat="1" applyFont="1" applyBorder="1"/>
    <xf numFmtId="4" fontId="3" fillId="0" borderId="18" xfId="0" applyNumberFormat="1" applyFont="1" applyBorder="1"/>
    <xf numFmtId="9" fontId="3" fillId="0" borderId="8" xfId="0" applyNumberFormat="1" applyFont="1" applyBorder="1" applyAlignment="1">
      <alignment horizontal="right" vertical="top"/>
    </xf>
    <xf numFmtId="164" fontId="3" fillId="0" borderId="18" xfId="0" applyNumberFormat="1" applyFont="1" applyBorder="1" applyAlignment="1">
      <alignment vertical="top"/>
    </xf>
    <xf numFmtId="0" fontId="3" fillId="0" borderId="2" xfId="0" applyFont="1" applyBorder="1"/>
    <xf numFmtId="4" fontId="3" fillId="0" borderId="2" xfId="0" applyNumberFormat="1" applyFont="1" applyBorder="1"/>
    <xf numFmtId="0" fontId="3" fillId="0" borderId="2" xfId="0" applyFont="1" applyBorder="1" applyAlignment="1">
      <alignment vertical="top"/>
    </xf>
    <xf numFmtId="164" fontId="3" fillId="0" borderId="3" xfId="0" applyNumberFormat="1" applyFont="1" applyBorder="1" applyAlignment="1">
      <alignment vertical="top"/>
    </xf>
    <xf numFmtId="0" fontId="8" fillId="2" borderId="19" xfId="0" applyFont="1" applyFill="1" applyBorder="1" applyAlignment="1">
      <alignment horizontal="center"/>
    </xf>
    <xf numFmtId="0" fontId="9" fillId="2" borderId="20" xfId="0" applyFont="1" applyFill="1" applyBorder="1"/>
    <xf numFmtId="4" fontId="9" fillId="2" borderId="20" xfId="0" applyNumberFormat="1" applyFont="1" applyFill="1" applyBorder="1"/>
    <xf numFmtId="4" fontId="9" fillId="2" borderId="21" xfId="0" applyNumberFormat="1" applyFont="1" applyFill="1" applyBorder="1"/>
    <xf numFmtId="9" fontId="9" fillId="2" borderId="19" xfId="0" applyNumberFormat="1" applyFont="1" applyFill="1" applyBorder="1" applyAlignment="1">
      <alignment vertical="top"/>
    </xf>
    <xf numFmtId="0" fontId="9" fillId="2" borderId="20" xfId="0" applyFont="1" applyFill="1" applyBorder="1" applyAlignment="1">
      <alignment vertical="top"/>
    </xf>
    <xf numFmtId="164" fontId="9" fillId="2" borderId="20" xfId="0" applyNumberFormat="1" applyFont="1" applyFill="1" applyBorder="1" applyAlignment="1">
      <alignment vertical="top"/>
    </xf>
    <xf numFmtId="164" fontId="9" fillId="2" borderId="21" xfId="0" applyNumberFormat="1" applyFont="1" applyFill="1" applyBorder="1" applyAlignment="1">
      <alignment vertical="top"/>
    </xf>
    <xf numFmtId="0" fontId="4" fillId="0" borderId="13" xfId="0" applyFont="1" applyBorder="1" applyAlignment="1">
      <alignment horizontal="center"/>
    </xf>
    <xf numFmtId="0" fontId="3" fillId="0" borderId="0" xfId="0" applyFont="1" applyAlignment="1">
      <alignment wrapText="1"/>
    </xf>
    <xf numFmtId="0" fontId="3" fillId="0" borderId="18" xfId="0" applyFont="1" applyBorder="1"/>
    <xf numFmtId="0" fontId="3" fillId="0" borderId="2" xfId="0" applyFont="1" applyBorder="1" applyAlignment="1">
      <alignment wrapText="1"/>
    </xf>
    <xf numFmtId="0" fontId="4" fillId="0" borderId="12" xfId="0" applyFont="1" applyBorder="1" applyAlignment="1">
      <alignment horizontal="center" vertical="top"/>
    </xf>
    <xf numFmtId="0" fontId="3" fillId="0" borderId="12" xfId="0" applyFont="1" applyBorder="1" applyAlignment="1">
      <alignment vertical="top"/>
    </xf>
    <xf numFmtId="2" fontId="3" fillId="0" borderId="12" xfId="0" applyNumberFormat="1" applyFont="1" applyBorder="1" applyAlignment="1">
      <alignment vertical="top"/>
    </xf>
    <xf numFmtId="0" fontId="10" fillId="0" borderId="12" xfId="0" applyFont="1" applyBorder="1" applyAlignment="1">
      <alignment vertical="top" wrapText="1"/>
    </xf>
    <xf numFmtId="0" fontId="4" fillId="0" borderId="13" xfId="0" applyFont="1" applyBorder="1" applyAlignment="1">
      <alignment horizontal="center" vertical="top"/>
    </xf>
    <xf numFmtId="0" fontId="3" fillId="0" borderId="13" xfId="0" applyFont="1" applyBorder="1" applyAlignment="1">
      <alignment vertical="top"/>
    </xf>
    <xf numFmtId="2" fontId="3" fillId="0" borderId="13" xfId="0" applyNumberFormat="1" applyFont="1" applyBorder="1" applyAlignment="1">
      <alignment vertical="top"/>
    </xf>
    <xf numFmtId="0" fontId="3" fillId="0" borderId="13" xfId="0" applyFont="1" applyBorder="1" applyAlignment="1">
      <alignment wrapText="1"/>
    </xf>
    <xf numFmtId="2" fontId="3" fillId="0" borderId="13" xfId="0" applyNumberFormat="1" applyFont="1" applyBorder="1"/>
    <xf numFmtId="164" fontId="3" fillId="0" borderId="12" xfId="0" applyNumberFormat="1" applyFont="1" applyBorder="1" applyAlignment="1">
      <alignment vertical="top"/>
    </xf>
    <xf numFmtId="9" fontId="3" fillId="0" borderId="5" xfId="0" applyNumberFormat="1" applyFont="1" applyBorder="1" applyAlignment="1">
      <alignment horizontal="right" vertical="top"/>
    </xf>
    <xf numFmtId="0" fontId="4" fillId="0" borderId="9" xfId="0" applyFont="1" applyBorder="1" applyAlignment="1">
      <alignment horizontal="center"/>
    </xf>
    <xf numFmtId="0" fontId="3" fillId="0" borderId="10" xfId="0" applyFont="1" applyBorder="1"/>
    <xf numFmtId="0" fontId="11" fillId="0" borderId="10" xfId="0" applyFont="1" applyBorder="1"/>
    <xf numFmtId="4" fontId="11" fillId="0" borderId="11" xfId="0" applyNumberFormat="1" applyFont="1" applyBorder="1"/>
    <xf numFmtId="0" fontId="3" fillId="0" borderId="22" xfId="0" applyFont="1" applyBorder="1" applyAlignment="1">
      <alignment vertical="top"/>
    </xf>
    <xf numFmtId="9" fontId="5" fillId="0" borderId="23" xfId="0" applyNumberFormat="1" applyFont="1" applyBorder="1" applyAlignment="1">
      <alignment vertical="top"/>
    </xf>
    <xf numFmtId="4" fontId="11" fillId="0" borderId="23" xfId="0" applyNumberFormat="1" applyFont="1" applyBorder="1" applyAlignment="1">
      <alignment vertical="top"/>
    </xf>
    <xf numFmtId="4" fontId="11" fillId="0" borderId="24" xfId="0" applyNumberFormat="1" applyFont="1" applyBorder="1" applyAlignment="1">
      <alignment vertical="top"/>
    </xf>
    <xf numFmtId="0" fontId="12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/>
    <xf numFmtId="9" fontId="3" fillId="0" borderId="18" xfId="0" applyNumberFormat="1" applyFont="1" applyBorder="1" applyAlignment="1">
      <alignment vertical="top"/>
    </xf>
    <xf numFmtId="9" fontId="3" fillId="0" borderId="12" xfId="0" applyNumberFormat="1" applyFont="1" applyBorder="1" applyAlignment="1">
      <alignment vertical="top"/>
    </xf>
    <xf numFmtId="0" fontId="1" fillId="0" borderId="2" xfId="0" applyFont="1" applyBorder="1"/>
    <xf numFmtId="0" fontId="1" fillId="0" borderId="3" xfId="0" applyFont="1" applyBorder="1"/>
    <xf numFmtId="0" fontId="4" fillId="0" borderId="28" xfId="0" applyFont="1" applyBorder="1" applyAlignment="1">
      <alignment horizontal="left"/>
    </xf>
    <xf numFmtId="0" fontId="3" fillId="0" borderId="0" xfId="0" applyFont="1" applyAlignment="1">
      <alignment horizontal="right" vertical="top"/>
    </xf>
    <xf numFmtId="0" fontId="3" fillId="0" borderId="5" xfId="0" applyFont="1" applyBorder="1" applyAlignment="1">
      <alignment vertical="top"/>
    </xf>
    <xf numFmtId="17" fontId="3" fillId="0" borderId="29" xfId="0" applyNumberFormat="1" applyFont="1" applyBorder="1" applyAlignment="1">
      <alignment vertical="top"/>
    </xf>
    <xf numFmtId="10" fontId="3" fillId="0" borderId="0" xfId="0" applyNumberFormat="1" applyFont="1" applyAlignment="1">
      <alignment horizontal="left" vertical="top"/>
    </xf>
    <xf numFmtId="0" fontId="3" fillId="0" borderId="29" xfId="0" applyFont="1" applyBorder="1" applyAlignment="1">
      <alignment vertical="top"/>
    </xf>
    <xf numFmtId="0" fontId="7" fillId="0" borderId="2" xfId="0" applyFont="1" applyBorder="1"/>
    <xf numFmtId="0" fontId="7" fillId="0" borderId="3" xfId="0" applyFont="1" applyBorder="1"/>
    <xf numFmtId="0" fontId="4" fillId="0" borderId="28" xfId="0" applyFont="1" applyBorder="1" applyAlignment="1">
      <alignment horizontal="center"/>
    </xf>
    <xf numFmtId="0" fontId="4" fillId="0" borderId="3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top" wrapText="1"/>
    </xf>
    <xf numFmtId="0" fontId="4" fillId="0" borderId="33" xfId="0" applyFont="1" applyBorder="1" applyAlignment="1">
      <alignment horizontal="center" vertical="top" wrapText="1"/>
    </xf>
    <xf numFmtId="0" fontId="4" fillId="0" borderId="30" xfId="0" applyFont="1" applyBorder="1"/>
    <xf numFmtId="0" fontId="4" fillId="0" borderId="2" xfId="0" applyFont="1" applyBorder="1"/>
    <xf numFmtId="0" fontId="4" fillId="0" borderId="2" xfId="0" applyFont="1" applyBorder="1" applyAlignment="1">
      <alignment vertical="top"/>
    </xf>
    <xf numFmtId="0" fontId="4" fillId="0" borderId="31" xfId="0" applyFont="1" applyBorder="1" applyAlignment="1">
      <alignment vertical="top"/>
    </xf>
    <xf numFmtId="0" fontId="4" fillId="0" borderId="3" xfId="0" applyFont="1" applyBorder="1"/>
    <xf numFmtId="0" fontId="8" fillId="2" borderId="34" xfId="0" applyFont="1" applyFill="1" applyBorder="1" applyAlignment="1">
      <alignment horizontal="center"/>
    </xf>
    <xf numFmtId="4" fontId="9" fillId="2" borderId="15" xfId="0" applyNumberFormat="1" applyFont="1" applyFill="1" applyBorder="1" applyAlignment="1">
      <alignment vertical="top"/>
    </xf>
    <xf numFmtId="4" fontId="9" fillId="2" borderId="35" xfId="0" applyNumberFormat="1" applyFont="1" applyFill="1" applyBorder="1" applyAlignment="1">
      <alignment vertical="top"/>
    </xf>
    <xf numFmtId="9" fontId="9" fillId="2" borderId="15" xfId="0" applyNumberFormat="1" applyFont="1" applyFill="1" applyBorder="1" applyAlignment="1">
      <alignment vertical="top"/>
    </xf>
    <xf numFmtId="0" fontId="4" fillId="0" borderId="32" xfId="0" applyFont="1" applyBorder="1" applyAlignment="1">
      <alignment horizontal="center"/>
    </xf>
    <xf numFmtId="4" fontId="3" fillId="0" borderId="33" xfId="0" applyNumberFormat="1" applyFont="1" applyBorder="1" applyAlignment="1">
      <alignment vertical="top"/>
    </xf>
    <xf numFmtId="9" fontId="9" fillId="2" borderId="20" xfId="0" applyNumberFormat="1" applyFont="1" applyFill="1" applyBorder="1" applyAlignment="1">
      <alignment vertical="top"/>
    </xf>
    <xf numFmtId="9" fontId="3" fillId="0" borderId="30" xfId="0" applyNumberFormat="1" applyFont="1" applyBorder="1" applyAlignment="1">
      <alignment vertical="top"/>
    </xf>
    <xf numFmtId="9" fontId="3" fillId="0" borderId="31" xfId="0" applyNumberFormat="1" applyFont="1" applyBorder="1" applyAlignment="1">
      <alignment vertical="top"/>
    </xf>
    <xf numFmtId="9" fontId="3" fillId="0" borderId="0" xfId="0" applyNumberFormat="1" applyFont="1"/>
    <xf numFmtId="0" fontId="4" fillId="0" borderId="36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4" fontId="3" fillId="0" borderId="17" xfId="0" applyNumberFormat="1" applyFont="1" applyBorder="1" applyAlignment="1">
      <alignment vertical="top"/>
    </xf>
    <xf numFmtId="0" fontId="4" fillId="0" borderId="36" xfId="0" applyFont="1" applyBorder="1" applyAlignment="1">
      <alignment horizontal="center" vertical="top"/>
    </xf>
    <xf numFmtId="0" fontId="4" fillId="0" borderId="37" xfId="0" applyFont="1" applyBorder="1" applyAlignment="1">
      <alignment horizontal="center" vertical="top"/>
    </xf>
    <xf numFmtId="0" fontId="4" fillId="0" borderId="30" xfId="0" applyFont="1" applyBorder="1" applyAlignment="1">
      <alignment horizontal="center"/>
    </xf>
    <xf numFmtId="4" fontId="3" fillId="0" borderId="2" xfId="0" applyNumberFormat="1" applyFont="1" applyBorder="1" applyAlignment="1">
      <alignment vertical="top"/>
    </xf>
    <xf numFmtId="4" fontId="3" fillId="0" borderId="31" xfId="0" applyNumberFormat="1" applyFont="1" applyBorder="1" applyAlignment="1">
      <alignment vertical="top"/>
    </xf>
    <xf numFmtId="0" fontId="8" fillId="2" borderId="38" xfId="0" applyFont="1" applyFill="1" applyBorder="1" applyAlignment="1">
      <alignment horizontal="center"/>
    </xf>
    <xf numFmtId="4" fontId="9" fillId="2" borderId="20" xfId="0" applyNumberFormat="1" applyFont="1" applyFill="1" applyBorder="1" applyAlignment="1">
      <alignment vertical="top"/>
    </xf>
    <xf numFmtId="4" fontId="9" fillId="2" borderId="39" xfId="0" applyNumberFormat="1" applyFont="1" applyFill="1" applyBorder="1" applyAlignment="1">
      <alignment vertical="top"/>
    </xf>
    <xf numFmtId="0" fontId="4" fillId="0" borderId="40" xfId="0" applyFont="1" applyBorder="1" applyAlignment="1">
      <alignment horizontal="center"/>
    </xf>
    <xf numFmtId="0" fontId="4" fillId="0" borderId="32" xfId="0" applyFont="1" applyBorder="1" applyAlignment="1">
      <alignment horizontal="center" vertical="top"/>
    </xf>
    <xf numFmtId="0" fontId="4" fillId="0" borderId="40" xfId="0" applyFont="1" applyBorder="1" applyAlignment="1">
      <alignment horizontal="center" vertical="top"/>
    </xf>
    <xf numFmtId="0" fontId="4" fillId="0" borderId="41" xfId="0" applyFont="1" applyBorder="1" applyAlignment="1">
      <alignment horizontal="center"/>
    </xf>
    <xf numFmtId="0" fontId="3" fillId="0" borderId="42" xfId="0" applyFont="1" applyBorder="1"/>
    <xf numFmtId="0" fontId="3" fillId="0" borderId="42" xfId="0" applyFont="1" applyBorder="1" applyAlignment="1">
      <alignment vertical="top"/>
    </xf>
    <xf numFmtId="0" fontId="11" fillId="0" borderId="42" xfId="0" applyFont="1" applyBorder="1" applyAlignment="1">
      <alignment vertical="top"/>
    </xf>
    <xf numFmtId="4" fontId="11" fillId="0" borderId="43" xfId="0" applyNumberFormat="1" applyFont="1" applyBorder="1" applyAlignment="1">
      <alignment vertical="top"/>
    </xf>
    <xf numFmtId="0" fontId="3" fillId="0" borderId="23" xfId="0" applyFont="1" applyBorder="1" applyAlignment="1">
      <alignment vertical="top"/>
    </xf>
    <xf numFmtId="0" fontId="11" fillId="0" borderId="0" xfId="0" applyFont="1" applyAlignment="1">
      <alignment vertical="top"/>
    </xf>
    <xf numFmtId="4" fontId="11" fillId="0" borderId="0" xfId="0" applyNumberFormat="1" applyFont="1" applyAlignment="1">
      <alignment vertical="top"/>
    </xf>
    <xf numFmtId="0" fontId="14" fillId="0" borderId="28" xfId="0" applyFont="1" applyBorder="1" applyAlignment="1">
      <alignment horizontal="center"/>
    </xf>
    <xf numFmtId="0" fontId="14" fillId="0" borderId="0" xfId="0" applyFont="1" applyAlignment="1">
      <alignment horizontal="center"/>
    </xf>
    <xf numFmtId="9" fontId="14" fillId="0" borderId="0" xfId="0" applyNumberFormat="1" applyFont="1" applyAlignment="1">
      <alignment horizontal="center"/>
    </xf>
    <xf numFmtId="9" fontId="17" fillId="0" borderId="0" xfId="0" applyNumberFormat="1" applyFont="1" applyAlignment="1">
      <alignment horizontal="center"/>
    </xf>
    <xf numFmtId="9" fontId="14" fillId="0" borderId="29" xfId="0" applyNumberFormat="1" applyFont="1" applyBorder="1" applyAlignment="1">
      <alignment horizontal="center"/>
    </xf>
    <xf numFmtId="9" fontId="21" fillId="3" borderId="32" xfId="0" applyNumberFormat="1" applyFont="1" applyFill="1" applyBorder="1"/>
    <xf numFmtId="9" fontId="21" fillId="0" borderId="33" xfId="0" applyNumberFormat="1" applyFont="1" applyBorder="1"/>
    <xf numFmtId="0" fontId="20" fillId="0" borderId="30" xfId="0" applyFont="1" applyBorder="1" applyAlignment="1">
      <alignment horizontal="right"/>
    </xf>
    <xf numFmtId="0" fontId="20" fillId="0" borderId="12" xfId="0" applyFont="1" applyBorder="1" applyAlignment="1">
      <alignment horizontal="left"/>
    </xf>
    <xf numFmtId="4" fontId="20" fillId="0" borderId="2" xfId="0" applyNumberFormat="1" applyFont="1" applyBorder="1" applyAlignment="1">
      <alignment horizontal="right"/>
    </xf>
    <xf numFmtId="9" fontId="22" fillId="3" borderId="32" xfId="0" applyNumberFormat="1" applyFont="1" applyFill="1" applyBorder="1" applyAlignment="1">
      <alignment horizontal="right"/>
    </xf>
    <xf numFmtId="9" fontId="22" fillId="0" borderId="33" xfId="0" applyNumberFormat="1" applyFont="1" applyBorder="1" applyAlignment="1">
      <alignment horizontal="right"/>
    </xf>
    <xf numFmtId="9" fontId="22" fillId="3" borderId="32" xfId="0" applyNumberFormat="1" applyFont="1" applyFill="1" applyBorder="1"/>
    <xf numFmtId="9" fontId="22" fillId="0" borderId="1" xfId="0" applyNumberFormat="1" applyFont="1" applyBorder="1" applyAlignment="1">
      <alignment horizontal="right"/>
    </xf>
    <xf numFmtId="0" fontId="20" fillId="0" borderId="32" xfId="0" applyFont="1" applyBorder="1"/>
    <xf numFmtId="0" fontId="20" fillId="0" borderId="17" xfId="0" applyFont="1" applyBorder="1"/>
    <xf numFmtId="0" fontId="20" fillId="0" borderId="1" xfId="0" applyFont="1" applyBorder="1"/>
    <xf numFmtId="0" fontId="23" fillId="0" borderId="1" xfId="0" applyFont="1" applyBorder="1" applyAlignment="1">
      <alignment horizontal="center"/>
    </xf>
    <xf numFmtId="165" fontId="24" fillId="3" borderId="56" xfId="0" applyNumberFormat="1" applyFont="1" applyFill="1" applyBorder="1"/>
    <xf numFmtId="165" fontId="24" fillId="0" borderId="57" xfId="0" applyNumberFormat="1" applyFont="1" applyBorder="1"/>
    <xf numFmtId="0" fontId="20" fillId="0" borderId="12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0" fillId="0" borderId="58" xfId="0" applyFont="1" applyBorder="1"/>
    <xf numFmtId="0" fontId="20" fillId="0" borderId="59" xfId="0" applyFont="1" applyBorder="1" applyAlignment="1">
      <alignment horizontal="center"/>
    </xf>
    <xf numFmtId="4" fontId="20" fillId="0" borderId="60" xfId="0" applyNumberFormat="1" applyFont="1" applyBorder="1" applyAlignment="1">
      <alignment horizontal="center"/>
    </xf>
    <xf numFmtId="4" fontId="17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2" xfId="0" applyFont="1" applyBorder="1"/>
    <xf numFmtId="0" fontId="3" fillId="0" borderId="62" xfId="0" applyFont="1" applyBorder="1"/>
    <xf numFmtId="0" fontId="3" fillId="0" borderId="53" xfId="0" applyFont="1" applyBorder="1" applyAlignment="1">
      <alignment horizontal="center"/>
    </xf>
    <xf numFmtId="10" fontId="3" fillId="0" borderId="63" xfId="0" applyNumberFormat="1" applyFont="1" applyBorder="1" applyAlignment="1">
      <alignment horizontal="right"/>
    </xf>
    <xf numFmtId="0" fontId="3" fillId="0" borderId="30" xfId="0" applyFont="1" applyBorder="1" applyAlignment="1">
      <alignment horizontal="center"/>
    </xf>
    <xf numFmtId="10" fontId="3" fillId="0" borderId="64" xfId="0" applyNumberFormat="1" applyFont="1" applyBorder="1" applyAlignment="1">
      <alignment horizontal="right"/>
    </xf>
    <xf numFmtId="0" fontId="3" fillId="0" borderId="1" xfId="0" applyFont="1" applyBorder="1"/>
    <xf numFmtId="0" fontId="3" fillId="0" borderId="6" xfId="0" applyFont="1" applyBorder="1"/>
    <xf numFmtId="10" fontId="3" fillId="0" borderId="65" xfId="0" applyNumberFormat="1" applyFont="1" applyBorder="1" applyAlignment="1">
      <alignment horizontal="right"/>
    </xf>
    <xf numFmtId="10" fontId="14" fillId="0" borderId="68" xfId="0" applyNumberFormat="1" applyFont="1" applyBorder="1" applyAlignment="1">
      <alignment horizontal="right"/>
    </xf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7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5" xfId="0" applyFont="1" applyBorder="1"/>
    <xf numFmtId="0" fontId="3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2" fillId="0" borderId="26" xfId="0" applyFont="1" applyBorder="1"/>
    <xf numFmtId="0" fontId="2" fillId="0" borderId="27" xfId="0" applyFont="1" applyBorder="1"/>
    <xf numFmtId="0" fontId="7" fillId="0" borderId="30" xfId="0" applyFont="1" applyBorder="1" applyAlignment="1">
      <alignment horizontal="center"/>
    </xf>
    <xf numFmtId="0" fontId="2" fillId="0" borderId="31" xfId="0" applyFont="1" applyBorder="1"/>
    <xf numFmtId="0" fontId="3" fillId="0" borderId="4" xfId="0" applyFont="1" applyBorder="1" applyAlignment="1">
      <alignment horizontal="center" vertical="top"/>
    </xf>
    <xf numFmtId="0" fontId="2" fillId="0" borderId="29" xfId="0" applyFont="1" applyBorder="1"/>
    <xf numFmtId="0" fontId="3" fillId="0" borderId="2" xfId="0" applyFont="1" applyBorder="1" applyAlignment="1">
      <alignment horizontal="center" vertical="top"/>
    </xf>
    <xf numFmtId="166" fontId="25" fillId="0" borderId="41" xfId="0" applyNumberFormat="1" applyFont="1" applyBorder="1" applyAlignment="1">
      <alignment horizontal="center"/>
    </xf>
    <xf numFmtId="0" fontId="2" fillId="0" borderId="43" xfId="0" applyFont="1" applyBorder="1"/>
    <xf numFmtId="166" fontId="26" fillId="0" borderId="41" xfId="0" applyNumberFormat="1" applyFont="1" applyBorder="1" applyAlignment="1">
      <alignment horizontal="center"/>
    </xf>
    <xf numFmtId="166" fontId="26" fillId="0" borderId="22" xfId="0" applyNumberFormat="1" applyFont="1" applyBorder="1" applyAlignment="1">
      <alignment horizontal="center"/>
    </xf>
    <xf numFmtId="0" fontId="2" fillId="0" borderId="24" xfId="0" applyFont="1" applyBorder="1"/>
    <xf numFmtId="166" fontId="25" fillId="0" borderId="22" xfId="0" applyNumberFormat="1" applyFont="1" applyBorder="1" applyAlignment="1">
      <alignment horizontal="center"/>
    </xf>
    <xf numFmtId="9" fontId="20" fillId="0" borderId="25" xfId="0" applyNumberFormat="1" applyFont="1" applyBorder="1" applyAlignment="1">
      <alignment horizontal="center"/>
    </xf>
    <xf numFmtId="0" fontId="13" fillId="0" borderId="44" xfId="0" applyFont="1" applyBorder="1" applyAlignment="1">
      <alignment horizontal="center"/>
    </xf>
    <xf numFmtId="0" fontId="2" fillId="0" borderId="45" xfId="0" applyFont="1" applyBorder="1"/>
    <xf numFmtId="0" fontId="2" fillId="0" borderId="46" xfId="0" applyFont="1" applyBorder="1"/>
    <xf numFmtId="0" fontId="14" fillId="0" borderId="47" xfId="0" applyFont="1" applyBorder="1" applyAlignment="1">
      <alignment horizontal="left"/>
    </xf>
    <xf numFmtId="0" fontId="2" fillId="0" borderId="48" xfId="0" applyFont="1" applyBorder="1"/>
    <xf numFmtId="0" fontId="15" fillId="0" borderId="48" xfId="0" applyFont="1" applyBorder="1" applyAlignment="1">
      <alignment horizontal="center"/>
    </xf>
    <xf numFmtId="0" fontId="2" fillId="0" borderId="49" xfId="0" applyFont="1" applyBorder="1"/>
    <xf numFmtId="0" fontId="14" fillId="0" borderId="50" xfId="0" applyFont="1" applyBorder="1" applyAlignment="1">
      <alignment horizontal="left"/>
    </xf>
    <xf numFmtId="0" fontId="2" fillId="0" borderId="51" xfId="0" applyFont="1" applyBorder="1"/>
    <xf numFmtId="0" fontId="15" fillId="0" borderId="51" xfId="0" applyFont="1" applyBorder="1" applyAlignment="1">
      <alignment horizontal="center"/>
    </xf>
    <xf numFmtId="0" fontId="2" fillId="0" borderId="52" xfId="0" applyFont="1" applyBorder="1"/>
    <xf numFmtId="0" fontId="16" fillId="0" borderId="53" xfId="0" applyFont="1" applyBorder="1" applyAlignment="1">
      <alignment horizontal="center"/>
    </xf>
    <xf numFmtId="0" fontId="2" fillId="0" borderId="10" xfId="0" applyFont="1" applyBorder="1"/>
    <xf numFmtId="0" fontId="2" fillId="0" borderId="54" xfId="0" applyFont="1" applyBorder="1"/>
    <xf numFmtId="0" fontId="18" fillId="0" borderId="55" xfId="0" applyFont="1" applyBorder="1" applyAlignment="1">
      <alignment horizontal="center"/>
    </xf>
    <xf numFmtId="0" fontId="2" fillId="0" borderId="8" xfId="0" applyFont="1" applyBorder="1"/>
    <xf numFmtId="0" fontId="2" fillId="0" borderId="28" xfId="0" applyFont="1" applyBorder="1"/>
    <xf numFmtId="9" fontId="19" fillId="0" borderId="25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18" fillId="0" borderId="6" xfId="0" applyFont="1" applyBorder="1" applyAlignment="1">
      <alignment horizontal="center"/>
    </xf>
    <xf numFmtId="0" fontId="2" fillId="0" borderId="9" xfId="0" applyFont="1" applyBorder="1"/>
    <xf numFmtId="0" fontId="23" fillId="0" borderId="30" xfId="0" applyFont="1" applyBorder="1" applyAlignment="1">
      <alignment horizontal="center"/>
    </xf>
    <xf numFmtId="0" fontId="3" fillId="0" borderId="65" xfId="0" applyFont="1" applyBorder="1" applyAlignment="1">
      <alignment horizontal="center" vertical="center"/>
    </xf>
    <xf numFmtId="0" fontId="2" fillId="0" borderId="66" xfId="0" applyFont="1" applyBorder="1"/>
    <xf numFmtId="0" fontId="2" fillId="0" borderId="67" xfId="0" applyFont="1" applyBorder="1"/>
    <xf numFmtId="0" fontId="3" fillId="0" borderId="22" xfId="0" applyFont="1" applyBorder="1" applyAlignment="1">
      <alignment horizontal="center"/>
    </xf>
    <xf numFmtId="0" fontId="2" fillId="0" borderId="23" xfId="0" applyFont="1" applyBorder="1"/>
    <xf numFmtId="0" fontId="2" fillId="0" borderId="61" xfId="0" applyFont="1" applyBorder="1"/>
    <xf numFmtId="0" fontId="3" fillId="0" borderId="45" xfId="0" applyFont="1" applyBorder="1" applyAlignment="1">
      <alignment horizontal="center"/>
    </xf>
    <xf numFmtId="0" fontId="3" fillId="0" borderId="53" xfId="0" applyFont="1" applyBorder="1" applyAlignment="1">
      <alignment horizontal="left"/>
    </xf>
    <xf numFmtId="0" fontId="2" fillId="0" borderId="11" xfId="0" applyFont="1" applyBorder="1"/>
    <xf numFmtId="0" fontId="3" fillId="0" borderId="30" xfId="0" applyFont="1" applyBorder="1" applyAlignment="1">
      <alignment horizontal="left"/>
    </xf>
    <xf numFmtId="0" fontId="3" fillId="0" borderId="40" xfId="0" applyFont="1" applyBorder="1" applyAlignment="1">
      <alignment horizontal="center" vertical="center"/>
    </xf>
    <xf numFmtId="0" fontId="2" fillId="0" borderId="3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657225</xdr:colOff>
      <xdr:row>13</xdr:row>
      <xdr:rowOff>133350</xdr:rowOff>
    </xdr:from>
    <xdr:ext cx="3076575" cy="4286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68\Planejamento\Users\Win%207\Desktop\Magliani\Hospital\Atualiza&#231;&#227;o%20Agosto%202018\Planilha%20atualizada%2013%200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M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4"/>
  <sheetViews>
    <sheetView tabSelected="1" zoomScale="85" zoomScaleNormal="85" workbookViewId="0">
      <selection activeCell="A4" sqref="A4:H4"/>
    </sheetView>
  </sheetViews>
  <sheetFormatPr defaultColWidth="14.42578125" defaultRowHeight="15" customHeight="1"/>
  <cols>
    <col min="1" max="1" width="14.28515625" style="198" customWidth="1"/>
    <col min="2" max="2" width="6.42578125" style="198" customWidth="1"/>
    <col min="3" max="3" width="65.28515625" style="198" customWidth="1"/>
    <col min="4" max="5" width="8.85546875" style="198" customWidth="1"/>
    <col min="6" max="7" width="13" style="198" customWidth="1"/>
    <col min="8" max="8" width="12.85546875" style="198" customWidth="1"/>
    <col min="9" max="9" width="7.85546875" style="198" customWidth="1"/>
    <col min="10" max="10" width="6" style="198" customWidth="1"/>
    <col min="11" max="12" width="14.5703125" style="198" customWidth="1"/>
    <col min="13" max="13" width="4.28515625" style="198" customWidth="1"/>
    <col min="14" max="26" width="8.85546875" style="198" customWidth="1"/>
    <col min="27" max="16384" width="14.42578125" style="198"/>
  </cols>
  <sheetData>
    <row r="1" spans="1:26" ht="36">
      <c r="A1" s="210" t="s">
        <v>0</v>
      </c>
      <c r="B1" s="211"/>
      <c r="C1" s="211"/>
      <c r="D1" s="211"/>
      <c r="E1" s="211"/>
      <c r="F1" s="211"/>
      <c r="G1" s="211"/>
      <c r="H1" s="212"/>
      <c r="I1" s="109"/>
      <c r="J1" s="109"/>
      <c r="K1" s="109"/>
      <c r="L1" s="110"/>
      <c r="M1" s="1"/>
      <c r="N1" s="1"/>
    </row>
    <row r="2" spans="1:26">
      <c r="A2" s="111" t="s">
        <v>1</v>
      </c>
      <c r="B2" s="3" t="s">
        <v>2</v>
      </c>
      <c r="C2" s="106"/>
      <c r="D2" s="4" t="s">
        <v>3</v>
      </c>
      <c r="E2" s="112">
        <v>198.13</v>
      </c>
      <c r="F2" s="113"/>
      <c r="G2" s="17" t="s">
        <v>4</v>
      </c>
      <c r="H2" s="114">
        <v>46113</v>
      </c>
      <c r="I2" s="10"/>
      <c r="J2" s="10"/>
      <c r="K2" s="10"/>
      <c r="L2" s="11"/>
      <c r="M2" s="1"/>
      <c r="N2" s="1"/>
    </row>
    <row r="3" spans="1:26">
      <c r="A3" s="111" t="s">
        <v>5</v>
      </c>
      <c r="B3" s="3" t="s">
        <v>6</v>
      </c>
      <c r="C3" s="106"/>
      <c r="D3" s="4" t="s">
        <v>7</v>
      </c>
      <c r="E3" s="115">
        <f>BDI!F13</f>
        <v>0.25200259847619022</v>
      </c>
      <c r="F3" s="113" t="s">
        <v>8</v>
      </c>
      <c r="G3" s="17"/>
      <c r="H3" s="116"/>
      <c r="I3" s="14"/>
      <c r="J3" s="14"/>
      <c r="K3" s="14"/>
      <c r="L3" s="15"/>
      <c r="M3" s="1"/>
      <c r="N3" s="1"/>
    </row>
    <row r="4" spans="1:26" ht="18.75">
      <c r="A4" s="213" t="s">
        <v>196</v>
      </c>
      <c r="B4" s="203"/>
      <c r="C4" s="203"/>
      <c r="D4" s="203"/>
      <c r="E4" s="203"/>
      <c r="F4" s="203"/>
      <c r="G4" s="203"/>
      <c r="H4" s="214"/>
      <c r="I4" s="117"/>
      <c r="J4" s="117"/>
      <c r="K4" s="117"/>
      <c r="L4" s="118"/>
      <c r="M4" s="1"/>
      <c r="N4" s="1"/>
    </row>
    <row r="5" spans="1:26" ht="13.5" customHeight="1">
      <c r="A5" s="119"/>
      <c r="B5" s="106"/>
      <c r="C5" s="106"/>
      <c r="D5" s="106"/>
      <c r="E5" s="215" t="s">
        <v>197</v>
      </c>
      <c r="F5" s="201"/>
      <c r="G5" s="201"/>
      <c r="H5" s="216"/>
      <c r="I5" s="217" t="s">
        <v>11</v>
      </c>
      <c r="J5" s="203"/>
      <c r="K5" s="203"/>
      <c r="L5" s="204"/>
      <c r="M5" s="1"/>
      <c r="N5" s="1"/>
    </row>
    <row r="6" spans="1:26" ht="15" hidden="1" customHeight="1">
      <c r="A6" s="119"/>
      <c r="B6" s="106"/>
      <c r="C6" s="106"/>
      <c r="D6" s="106"/>
      <c r="E6" s="17"/>
      <c r="F6" s="17"/>
      <c r="G6" s="17"/>
      <c r="H6" s="116"/>
      <c r="I6" s="17"/>
      <c r="J6" s="17"/>
      <c r="K6" s="17"/>
      <c r="L6" s="18"/>
      <c r="M6" s="1"/>
      <c r="N6" s="1"/>
    </row>
    <row r="7" spans="1:26" ht="27" customHeight="1">
      <c r="A7" s="120" t="s">
        <v>12</v>
      </c>
      <c r="B7" s="20" t="s">
        <v>13</v>
      </c>
      <c r="C7" s="20" t="s">
        <v>14</v>
      </c>
      <c r="D7" s="21" t="s">
        <v>15</v>
      </c>
      <c r="E7" s="85" t="s">
        <v>16</v>
      </c>
      <c r="F7" s="121" t="s">
        <v>17</v>
      </c>
      <c r="G7" s="121" t="s">
        <v>18</v>
      </c>
      <c r="H7" s="122" t="s">
        <v>19</v>
      </c>
      <c r="I7" s="22" t="s">
        <v>20</v>
      </c>
      <c r="J7" s="23" t="s">
        <v>21</v>
      </c>
      <c r="K7" s="23" t="s">
        <v>22</v>
      </c>
      <c r="L7" s="23" t="s">
        <v>23</v>
      </c>
      <c r="M7" s="1"/>
      <c r="N7" s="1"/>
    </row>
    <row r="8" spans="1:26" ht="14.25" customHeight="1">
      <c r="A8" s="123"/>
      <c r="B8" s="124"/>
      <c r="C8" s="124"/>
      <c r="D8" s="124"/>
      <c r="E8" s="125"/>
      <c r="F8" s="125"/>
      <c r="G8" s="125"/>
      <c r="H8" s="126"/>
      <c r="I8" s="124"/>
      <c r="J8" s="124"/>
      <c r="K8" s="124"/>
      <c r="L8" s="127"/>
      <c r="M8" s="1"/>
      <c r="N8" s="1"/>
    </row>
    <row r="9" spans="1:26">
      <c r="A9" s="128"/>
      <c r="B9" s="26">
        <v>1</v>
      </c>
      <c r="C9" s="26" t="s">
        <v>24</v>
      </c>
      <c r="D9" s="26"/>
      <c r="E9" s="30"/>
      <c r="F9" s="129"/>
      <c r="G9" s="129"/>
      <c r="H9" s="130">
        <f>SUM(H10:H12)</f>
        <v>4803.17</v>
      </c>
      <c r="I9" s="131"/>
      <c r="J9" s="30"/>
      <c r="K9" s="31">
        <f t="shared" ref="K9:L9" si="0">SUM(K11:K12)</f>
        <v>0</v>
      </c>
      <c r="L9" s="32">
        <f t="shared" si="0"/>
        <v>0</v>
      </c>
      <c r="M9" s="33"/>
      <c r="N9" s="33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</row>
    <row r="10" spans="1:26">
      <c r="A10" s="132">
        <v>103689</v>
      </c>
      <c r="B10" s="36" t="s">
        <v>25</v>
      </c>
      <c r="C10" s="37" t="s">
        <v>198</v>
      </c>
      <c r="D10" s="36" t="s">
        <v>27</v>
      </c>
      <c r="E10" s="87">
        <v>4.5</v>
      </c>
      <c r="F10" s="58">
        <v>494.7</v>
      </c>
      <c r="G10" s="58">
        <f t="shared" ref="G10:G12" si="1">ROUND((F10*$E$3)+F10,2)</f>
        <v>619.37</v>
      </c>
      <c r="H10" s="133">
        <f>ROUND(ROUND(E10,2)*G10,2)</f>
        <v>2787.17</v>
      </c>
      <c r="I10" s="134"/>
      <c r="J10" s="78"/>
      <c r="K10" s="79"/>
      <c r="L10" s="80"/>
      <c r="M10" s="33"/>
      <c r="N10" s="33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</row>
    <row r="11" spans="1:26">
      <c r="A11" s="132">
        <v>97635</v>
      </c>
      <c r="B11" s="36" t="s">
        <v>28</v>
      </c>
      <c r="C11" s="37" t="s">
        <v>26</v>
      </c>
      <c r="D11" s="36" t="s">
        <v>27</v>
      </c>
      <c r="E11" s="87">
        <v>68</v>
      </c>
      <c r="F11" s="58">
        <v>17.89</v>
      </c>
      <c r="G11" s="58">
        <f t="shared" si="1"/>
        <v>22.4</v>
      </c>
      <c r="H11" s="133">
        <f>ROUND(ROUND(E11,2)*G11,2)</f>
        <v>1523.2</v>
      </c>
      <c r="I11" s="40"/>
      <c r="J11" s="41">
        <f>I11+'NAV - BM01'!J10</f>
        <v>0</v>
      </c>
      <c r="K11" s="42">
        <f t="shared" ref="K11:K12" si="2">I11*H11</f>
        <v>0</v>
      </c>
      <c r="L11" s="42">
        <f t="shared" ref="L11:L12" si="3">J11*H11</f>
        <v>0</v>
      </c>
      <c r="M11" s="1"/>
      <c r="N11" s="1"/>
    </row>
    <row r="12" spans="1:26">
      <c r="A12" s="132">
        <v>97635</v>
      </c>
      <c r="B12" s="36" t="s">
        <v>199</v>
      </c>
      <c r="C12" s="43" t="s">
        <v>29</v>
      </c>
      <c r="D12" s="36" t="s">
        <v>30</v>
      </c>
      <c r="E12" s="87">
        <v>22</v>
      </c>
      <c r="F12" s="58">
        <v>17.89</v>
      </c>
      <c r="G12" s="58">
        <f t="shared" si="1"/>
        <v>22.4</v>
      </c>
      <c r="H12" s="133">
        <f>ROUND(ROUND(E12,2)*G12,2)</f>
        <v>492.8</v>
      </c>
      <c r="I12" s="44"/>
      <c r="J12" s="41">
        <f>I12+'NAV - BM01'!J11</f>
        <v>0</v>
      </c>
      <c r="K12" s="42">
        <f t="shared" si="2"/>
        <v>0</v>
      </c>
      <c r="L12" s="42">
        <f t="shared" si="3"/>
        <v>0</v>
      </c>
      <c r="M12" s="1"/>
      <c r="N12" s="1"/>
    </row>
    <row r="13" spans="1:26" ht="15" customHeight="1">
      <c r="A13" s="132">
        <v>96522</v>
      </c>
      <c r="B13" s="36" t="s">
        <v>32</v>
      </c>
      <c r="C13" s="36" t="s">
        <v>33</v>
      </c>
      <c r="D13" s="36" t="s">
        <v>30</v>
      </c>
      <c r="E13" s="87">
        <v>0</v>
      </c>
      <c r="F13" s="58">
        <v>129.74</v>
      </c>
      <c r="G13" s="58">
        <f t="shared" ref="G13:G31" si="4">ROUND((F13*$E$3)+F13,2)</f>
        <v>162.43</v>
      </c>
      <c r="H13" s="133">
        <f t="shared" ref="H13:H31" si="5">ROUND(ROUND(E13,2)*G13,2)</f>
        <v>0</v>
      </c>
      <c r="I13" s="44"/>
      <c r="J13" s="41">
        <f>I13+'NAV - BM01'!J14</f>
        <v>1</v>
      </c>
      <c r="K13" s="42">
        <f t="shared" ref="K13:K31" si="6">I13*H13</f>
        <v>0</v>
      </c>
      <c r="L13" s="42">
        <f t="shared" ref="L13:L31" si="7">J13*H13</f>
        <v>0</v>
      </c>
      <c r="M13" s="1"/>
      <c r="N13" s="38">
        <v>0</v>
      </c>
      <c r="O13" s="137"/>
    </row>
    <row r="14" spans="1:26" ht="15" customHeight="1">
      <c r="A14" s="138">
        <v>102487</v>
      </c>
      <c r="B14" s="36" t="s">
        <v>34</v>
      </c>
      <c r="C14" s="36" t="s">
        <v>35</v>
      </c>
      <c r="D14" s="50" t="s">
        <v>30</v>
      </c>
      <c r="E14" s="57">
        <f t="shared" ref="E14:E31" si="8">((100%-J14)*N14)</f>
        <v>0.52800000000000047</v>
      </c>
      <c r="F14" s="58">
        <v>652.74</v>
      </c>
      <c r="G14" s="58">
        <f t="shared" si="4"/>
        <v>817.23</v>
      </c>
      <c r="H14" s="133">
        <f t="shared" si="5"/>
        <v>433.13</v>
      </c>
      <c r="I14" s="44"/>
      <c r="J14" s="41">
        <f>I14+'NAV - BM01'!J15</f>
        <v>0.95</v>
      </c>
      <c r="K14" s="42">
        <f t="shared" si="6"/>
        <v>0</v>
      </c>
      <c r="L14" s="42">
        <f t="shared" si="7"/>
        <v>411.4735</v>
      </c>
      <c r="M14" s="1"/>
      <c r="N14" s="51">
        <f>((100%-S14)*10.56)</f>
        <v>10.56</v>
      </c>
      <c r="O14" s="137">
        <f t="shared" ref="O14:O31" si="9">((E14/N14)-1)</f>
        <v>-0.95</v>
      </c>
    </row>
    <row r="15" spans="1:26" ht="15" customHeight="1">
      <c r="A15" s="138">
        <v>92763</v>
      </c>
      <c r="B15" s="36" t="s">
        <v>34</v>
      </c>
      <c r="C15" s="36" t="s">
        <v>36</v>
      </c>
      <c r="D15" s="50" t="s">
        <v>37</v>
      </c>
      <c r="E15" s="57">
        <f t="shared" si="8"/>
        <v>19.155999999999995</v>
      </c>
      <c r="F15" s="58">
        <v>8.89</v>
      </c>
      <c r="G15" s="58">
        <f t="shared" si="4"/>
        <v>11.13</v>
      </c>
      <c r="H15" s="133">
        <f t="shared" si="5"/>
        <v>213.25</v>
      </c>
      <c r="I15" s="44">
        <v>0.9</v>
      </c>
      <c r="J15" s="41">
        <f>I15+'NAV - BM01'!J16</f>
        <v>0.9</v>
      </c>
      <c r="K15" s="42">
        <f t="shared" si="6"/>
        <v>191.92500000000001</v>
      </c>
      <c r="L15" s="42">
        <f t="shared" si="7"/>
        <v>191.92500000000001</v>
      </c>
      <c r="M15" s="1"/>
      <c r="N15" s="51">
        <v>191.56</v>
      </c>
      <c r="O15" s="137">
        <f t="shared" si="9"/>
        <v>-0.9</v>
      </c>
    </row>
    <row r="16" spans="1:26" ht="15" customHeight="1">
      <c r="A16" s="138">
        <v>92762</v>
      </c>
      <c r="B16" s="36" t="s">
        <v>38</v>
      </c>
      <c r="C16" s="36" t="s">
        <v>39</v>
      </c>
      <c r="D16" s="50" t="s">
        <v>37</v>
      </c>
      <c r="E16" s="57">
        <f t="shared" si="8"/>
        <v>44.99199999999999</v>
      </c>
      <c r="F16" s="58">
        <v>10.62</v>
      </c>
      <c r="G16" s="58">
        <f t="shared" si="4"/>
        <v>13.3</v>
      </c>
      <c r="H16" s="133">
        <f t="shared" si="5"/>
        <v>598.37</v>
      </c>
      <c r="I16" s="44">
        <v>0.55000000000000004</v>
      </c>
      <c r="J16" s="41">
        <f>I16+'NAV - BM01'!J17</f>
        <v>0.9</v>
      </c>
      <c r="K16" s="42">
        <f t="shared" si="6"/>
        <v>329.10350000000005</v>
      </c>
      <c r="L16" s="42">
        <f t="shared" si="7"/>
        <v>538.53300000000002</v>
      </c>
      <c r="M16" s="1"/>
      <c r="N16" s="51">
        <v>449.92</v>
      </c>
      <c r="O16" s="137">
        <f t="shared" si="9"/>
        <v>-0.9</v>
      </c>
    </row>
    <row r="17" spans="1:15" ht="15" customHeight="1">
      <c r="A17" s="138">
        <v>92760</v>
      </c>
      <c r="B17" s="36" t="s">
        <v>40</v>
      </c>
      <c r="C17" s="36" t="s">
        <v>41</v>
      </c>
      <c r="D17" s="50" t="s">
        <v>37</v>
      </c>
      <c r="E17" s="57">
        <f t="shared" si="8"/>
        <v>5.0959999999999992</v>
      </c>
      <c r="F17" s="58">
        <v>12.93</v>
      </c>
      <c r="G17" s="58">
        <f t="shared" si="4"/>
        <v>16.190000000000001</v>
      </c>
      <c r="H17" s="133">
        <f t="shared" si="5"/>
        <v>82.57</v>
      </c>
      <c r="I17" s="44">
        <v>0.9</v>
      </c>
      <c r="J17" s="41">
        <f>I17+'NAV - BM01'!J18</f>
        <v>0.9</v>
      </c>
      <c r="K17" s="42">
        <f t="shared" si="6"/>
        <v>74.313000000000002</v>
      </c>
      <c r="L17" s="42">
        <f t="shared" si="7"/>
        <v>74.313000000000002</v>
      </c>
      <c r="M17" s="1"/>
      <c r="N17" s="51">
        <v>50.96</v>
      </c>
      <c r="O17" s="137">
        <f t="shared" si="9"/>
        <v>-0.9</v>
      </c>
    </row>
    <row r="18" spans="1:15" ht="15" customHeight="1">
      <c r="A18" s="139">
        <v>92759</v>
      </c>
      <c r="B18" s="36" t="s">
        <v>42</v>
      </c>
      <c r="C18" s="36" t="s">
        <v>43</v>
      </c>
      <c r="D18" s="50" t="s">
        <v>37</v>
      </c>
      <c r="E18" s="57">
        <f t="shared" si="8"/>
        <v>7.8959999999999972</v>
      </c>
      <c r="F18" s="86">
        <v>13.95</v>
      </c>
      <c r="G18" s="58">
        <f t="shared" si="4"/>
        <v>17.47</v>
      </c>
      <c r="H18" s="133">
        <f t="shared" si="5"/>
        <v>138.01</v>
      </c>
      <c r="I18" s="44">
        <v>0.55000000000000004</v>
      </c>
      <c r="J18" s="41">
        <f>I18+'NAV - BM01'!J19</f>
        <v>0.9</v>
      </c>
      <c r="K18" s="42">
        <f t="shared" si="6"/>
        <v>75.905500000000004</v>
      </c>
      <c r="L18" s="42">
        <f t="shared" si="7"/>
        <v>124.20899999999999</v>
      </c>
      <c r="M18" s="1"/>
      <c r="N18" s="38">
        <v>78.959999999999994</v>
      </c>
      <c r="O18" s="137">
        <f t="shared" si="9"/>
        <v>-0.9</v>
      </c>
    </row>
    <row r="19" spans="1:15" ht="15" customHeight="1">
      <c r="A19" s="140">
        <v>92767</v>
      </c>
      <c r="B19" s="36" t="s">
        <v>44</v>
      </c>
      <c r="C19" s="36" t="s">
        <v>45</v>
      </c>
      <c r="D19" s="50" t="s">
        <v>37</v>
      </c>
      <c r="E19" s="57">
        <f t="shared" si="8"/>
        <v>2.6069999999999993</v>
      </c>
      <c r="F19" s="56">
        <v>15.31</v>
      </c>
      <c r="G19" s="58">
        <f t="shared" si="4"/>
        <v>19.170000000000002</v>
      </c>
      <c r="H19" s="133">
        <f t="shared" si="5"/>
        <v>50.03</v>
      </c>
      <c r="I19" s="44">
        <v>0.9</v>
      </c>
      <c r="J19" s="41">
        <f>I19+'NAV - BM01'!J20</f>
        <v>0.9</v>
      </c>
      <c r="K19" s="42">
        <f t="shared" si="6"/>
        <v>45.027000000000001</v>
      </c>
      <c r="L19" s="42">
        <f t="shared" si="7"/>
        <v>45.027000000000001</v>
      </c>
      <c r="M19" s="1"/>
      <c r="N19" s="51">
        <v>26.07</v>
      </c>
      <c r="O19" s="137">
        <f t="shared" si="9"/>
        <v>-0.9</v>
      </c>
    </row>
    <row r="20" spans="1:15" ht="15" customHeight="1">
      <c r="A20" s="138">
        <v>102476</v>
      </c>
      <c r="B20" s="36" t="s">
        <v>46</v>
      </c>
      <c r="C20" s="50" t="s">
        <v>47</v>
      </c>
      <c r="D20" s="50" t="s">
        <v>30</v>
      </c>
      <c r="E20" s="57">
        <f t="shared" si="8"/>
        <v>0.92499999999999982</v>
      </c>
      <c r="F20" s="141">
        <v>720.22</v>
      </c>
      <c r="G20" s="58">
        <f t="shared" si="4"/>
        <v>901.72</v>
      </c>
      <c r="H20" s="133">
        <f t="shared" si="5"/>
        <v>838.6</v>
      </c>
      <c r="I20" s="44">
        <v>0.55000000000000004</v>
      </c>
      <c r="J20" s="41">
        <f>I20+'NAV - BM01'!J21</f>
        <v>0.9</v>
      </c>
      <c r="K20" s="42">
        <f t="shared" si="6"/>
        <v>461.23000000000008</v>
      </c>
      <c r="L20" s="42">
        <f t="shared" si="7"/>
        <v>754.74</v>
      </c>
      <c r="M20" s="1"/>
      <c r="N20" s="51">
        <v>9.25</v>
      </c>
      <c r="O20" s="137">
        <f t="shared" si="9"/>
        <v>-0.9</v>
      </c>
    </row>
    <row r="21" spans="1:15" ht="15" customHeight="1">
      <c r="A21" s="138">
        <v>102474</v>
      </c>
      <c r="B21" s="36" t="s">
        <v>48</v>
      </c>
      <c r="C21" s="50" t="s">
        <v>49</v>
      </c>
      <c r="D21" s="50" t="s">
        <v>30</v>
      </c>
      <c r="E21" s="57">
        <f t="shared" si="8"/>
        <v>5.68</v>
      </c>
      <c r="F21" s="141">
        <v>637.63</v>
      </c>
      <c r="G21" s="58">
        <f t="shared" si="4"/>
        <v>798.31</v>
      </c>
      <c r="H21" s="133">
        <f t="shared" si="5"/>
        <v>4534.3999999999996</v>
      </c>
      <c r="I21" s="44"/>
      <c r="J21" s="41">
        <f>I21+'NAV - BM01'!J22</f>
        <v>0</v>
      </c>
      <c r="K21" s="42">
        <f t="shared" si="6"/>
        <v>0</v>
      </c>
      <c r="L21" s="42">
        <f t="shared" si="7"/>
        <v>0</v>
      </c>
      <c r="M21" s="1"/>
      <c r="N21" s="51">
        <v>5.68</v>
      </c>
      <c r="O21" s="137">
        <f t="shared" si="9"/>
        <v>0</v>
      </c>
    </row>
    <row r="22" spans="1:15" ht="15" customHeight="1">
      <c r="A22" s="142">
        <v>92265</v>
      </c>
      <c r="B22" s="36" t="s">
        <v>50</v>
      </c>
      <c r="C22" s="55" t="s">
        <v>51</v>
      </c>
      <c r="D22" s="56" t="s">
        <v>27</v>
      </c>
      <c r="E22" s="57">
        <f t="shared" si="8"/>
        <v>3.6829999999999989</v>
      </c>
      <c r="F22" s="58">
        <v>133.87</v>
      </c>
      <c r="G22" s="58">
        <f t="shared" si="4"/>
        <v>167.61</v>
      </c>
      <c r="H22" s="133">
        <f t="shared" si="5"/>
        <v>616.79999999999995</v>
      </c>
      <c r="I22" s="44">
        <v>0.55000000000000004</v>
      </c>
      <c r="J22" s="41">
        <f>I22+'NAV - BM01'!J23</f>
        <v>0.9</v>
      </c>
      <c r="K22" s="42">
        <f t="shared" si="6"/>
        <v>339.24</v>
      </c>
      <c r="L22" s="42">
        <f t="shared" si="7"/>
        <v>555.12</v>
      </c>
      <c r="M22" s="1"/>
      <c r="N22" s="57">
        <v>36.83</v>
      </c>
      <c r="O22" s="137">
        <f t="shared" si="9"/>
        <v>-0.9</v>
      </c>
    </row>
    <row r="23" spans="1:15" ht="15" customHeight="1">
      <c r="A23" s="142">
        <v>96522</v>
      </c>
      <c r="B23" s="36" t="s">
        <v>52</v>
      </c>
      <c r="C23" s="36" t="s">
        <v>53</v>
      </c>
      <c r="D23" s="50" t="s">
        <v>30</v>
      </c>
      <c r="E23" s="57">
        <f t="shared" si="8"/>
        <v>10.6</v>
      </c>
      <c r="F23" s="58">
        <v>160.55000000000001</v>
      </c>
      <c r="G23" s="58">
        <f t="shared" si="4"/>
        <v>201.01</v>
      </c>
      <c r="H23" s="133">
        <f t="shared" si="5"/>
        <v>2130.71</v>
      </c>
      <c r="I23" s="44"/>
      <c r="J23" s="41">
        <f>I23+'NAV - BM01'!J24</f>
        <v>0</v>
      </c>
      <c r="K23" s="42">
        <f t="shared" si="6"/>
        <v>0</v>
      </c>
      <c r="L23" s="42">
        <f t="shared" si="7"/>
        <v>0</v>
      </c>
      <c r="M23" s="1"/>
      <c r="N23" s="57">
        <v>10.6</v>
      </c>
      <c r="O23" s="137">
        <f t="shared" si="9"/>
        <v>0</v>
      </c>
    </row>
    <row r="24" spans="1:15" ht="15" customHeight="1">
      <c r="A24" s="142">
        <v>102487</v>
      </c>
      <c r="B24" s="36" t="s">
        <v>54</v>
      </c>
      <c r="C24" s="36" t="s">
        <v>55</v>
      </c>
      <c r="D24" s="50" t="s">
        <v>30</v>
      </c>
      <c r="E24" s="57">
        <f t="shared" si="8"/>
        <v>6.36</v>
      </c>
      <c r="F24" s="58">
        <f t="shared" ref="F24:F26" si="10">F14</f>
        <v>652.74</v>
      </c>
      <c r="G24" s="58">
        <f t="shared" si="4"/>
        <v>817.23</v>
      </c>
      <c r="H24" s="133">
        <f t="shared" si="5"/>
        <v>5197.58</v>
      </c>
      <c r="I24" s="44"/>
      <c r="J24" s="41">
        <f>I24+'NAV - BM01'!J25</f>
        <v>0</v>
      </c>
      <c r="K24" s="42">
        <f t="shared" si="6"/>
        <v>0</v>
      </c>
      <c r="L24" s="42">
        <f t="shared" si="7"/>
        <v>0</v>
      </c>
      <c r="M24" s="1"/>
      <c r="N24" s="57">
        <v>6.36</v>
      </c>
      <c r="O24" s="137">
        <f t="shared" si="9"/>
        <v>0</v>
      </c>
    </row>
    <row r="25" spans="1:15" ht="15" customHeight="1">
      <c r="A25" s="142">
        <f t="shared" ref="A25:A26" si="11">A15</f>
        <v>92763</v>
      </c>
      <c r="B25" s="36" t="s">
        <v>56</v>
      </c>
      <c r="C25" s="36" t="s">
        <v>57</v>
      </c>
      <c r="D25" s="50" t="s">
        <v>37</v>
      </c>
      <c r="E25" s="57">
        <f t="shared" si="8"/>
        <v>92.48</v>
      </c>
      <c r="F25" s="58">
        <f t="shared" si="10"/>
        <v>8.89</v>
      </c>
      <c r="G25" s="58">
        <f t="shared" si="4"/>
        <v>11.13</v>
      </c>
      <c r="H25" s="133">
        <f t="shared" si="5"/>
        <v>1029.3</v>
      </c>
      <c r="I25" s="44"/>
      <c r="J25" s="41">
        <f>I25+'NAV - BM01'!J26</f>
        <v>0</v>
      </c>
      <c r="K25" s="42">
        <f t="shared" si="6"/>
        <v>0</v>
      </c>
      <c r="L25" s="42">
        <f t="shared" si="7"/>
        <v>0</v>
      </c>
      <c r="M25" s="1"/>
      <c r="N25" s="57">
        <v>92.48</v>
      </c>
      <c r="O25" s="137">
        <f t="shared" si="9"/>
        <v>0</v>
      </c>
    </row>
    <row r="26" spans="1:15" ht="15" customHeight="1">
      <c r="A26" s="142">
        <f t="shared" si="11"/>
        <v>92762</v>
      </c>
      <c r="B26" s="36" t="s">
        <v>58</v>
      </c>
      <c r="C26" s="36" t="s">
        <v>59</v>
      </c>
      <c r="D26" s="50" t="s">
        <v>37</v>
      </c>
      <c r="E26" s="57">
        <f t="shared" si="8"/>
        <v>86.38</v>
      </c>
      <c r="F26" s="58">
        <f t="shared" si="10"/>
        <v>10.62</v>
      </c>
      <c r="G26" s="58">
        <f t="shared" si="4"/>
        <v>13.3</v>
      </c>
      <c r="H26" s="133">
        <f t="shared" si="5"/>
        <v>1148.8499999999999</v>
      </c>
      <c r="I26" s="44"/>
      <c r="J26" s="41">
        <f>I26+'NAV - BM01'!J27</f>
        <v>0</v>
      </c>
      <c r="K26" s="42">
        <f t="shared" si="6"/>
        <v>0</v>
      </c>
      <c r="L26" s="42">
        <f t="shared" si="7"/>
        <v>0</v>
      </c>
      <c r="M26" s="1"/>
      <c r="N26" s="57">
        <v>86.38</v>
      </c>
      <c r="O26" s="137">
        <f t="shared" si="9"/>
        <v>0</v>
      </c>
    </row>
    <row r="27" spans="1:15" ht="15" customHeight="1">
      <c r="A27" s="142">
        <v>92761</v>
      </c>
      <c r="B27" s="36" t="s">
        <v>60</v>
      </c>
      <c r="C27" s="36" t="s">
        <v>61</v>
      </c>
      <c r="D27" s="50" t="s">
        <v>37</v>
      </c>
      <c r="E27" s="57">
        <f t="shared" si="8"/>
        <v>186.28</v>
      </c>
      <c r="F27" s="58">
        <v>12</v>
      </c>
      <c r="G27" s="58">
        <f t="shared" si="4"/>
        <v>15.02</v>
      </c>
      <c r="H27" s="133">
        <f t="shared" si="5"/>
        <v>2797.93</v>
      </c>
      <c r="I27" s="44"/>
      <c r="J27" s="41">
        <f>I27+'NAV - BM01'!J28</f>
        <v>0</v>
      </c>
      <c r="K27" s="42">
        <f t="shared" si="6"/>
        <v>0</v>
      </c>
      <c r="L27" s="42">
        <f t="shared" si="7"/>
        <v>0</v>
      </c>
      <c r="M27" s="1"/>
      <c r="N27" s="57">
        <v>186.28</v>
      </c>
      <c r="O27" s="137">
        <f t="shared" si="9"/>
        <v>0</v>
      </c>
    </row>
    <row r="28" spans="1:15" ht="15" customHeight="1">
      <c r="A28" s="142">
        <f>A18</f>
        <v>92759</v>
      </c>
      <c r="B28" s="36" t="s">
        <v>62</v>
      </c>
      <c r="C28" s="36" t="s">
        <v>63</v>
      </c>
      <c r="D28" s="50" t="s">
        <v>37</v>
      </c>
      <c r="E28" s="57">
        <f t="shared" si="8"/>
        <v>95.78</v>
      </c>
      <c r="F28" s="58">
        <f>F18</f>
        <v>13.95</v>
      </c>
      <c r="G28" s="58">
        <f t="shared" si="4"/>
        <v>17.47</v>
      </c>
      <c r="H28" s="133">
        <f t="shared" si="5"/>
        <v>1673.28</v>
      </c>
      <c r="I28" s="44"/>
      <c r="J28" s="41">
        <f>I28+'NAV - BM01'!J29</f>
        <v>0</v>
      </c>
      <c r="K28" s="42">
        <f t="shared" si="6"/>
        <v>0</v>
      </c>
      <c r="L28" s="42">
        <f t="shared" si="7"/>
        <v>0</v>
      </c>
      <c r="M28" s="1"/>
      <c r="N28" s="57">
        <v>95.78</v>
      </c>
      <c r="O28" s="137">
        <f t="shared" si="9"/>
        <v>0</v>
      </c>
    </row>
    <row r="29" spans="1:15" ht="15" customHeight="1">
      <c r="A29" s="142">
        <v>102476</v>
      </c>
      <c r="B29" s="36" t="s">
        <v>64</v>
      </c>
      <c r="C29" s="50" t="s">
        <v>65</v>
      </c>
      <c r="D29" s="50" t="s">
        <v>30</v>
      </c>
      <c r="E29" s="57">
        <f t="shared" si="8"/>
        <v>4.7699999999999996</v>
      </c>
      <c r="F29" s="58">
        <f>F20</f>
        <v>720.22</v>
      </c>
      <c r="G29" s="58">
        <f t="shared" si="4"/>
        <v>901.72</v>
      </c>
      <c r="H29" s="133">
        <f t="shared" si="5"/>
        <v>4301.2</v>
      </c>
      <c r="I29" s="44"/>
      <c r="J29" s="41">
        <f>I29+'NAV - BM01'!J30</f>
        <v>0</v>
      </c>
      <c r="K29" s="42">
        <f t="shared" si="6"/>
        <v>0</v>
      </c>
      <c r="L29" s="42">
        <f t="shared" si="7"/>
        <v>0</v>
      </c>
      <c r="M29" s="1"/>
      <c r="N29" s="57">
        <v>4.7699999999999996</v>
      </c>
      <c r="O29" s="137">
        <f t="shared" si="9"/>
        <v>0</v>
      </c>
    </row>
    <row r="30" spans="1:15" ht="15" customHeight="1">
      <c r="A30" s="142">
        <v>92265</v>
      </c>
      <c r="B30" s="36" t="s">
        <v>66</v>
      </c>
      <c r="C30" s="55" t="s">
        <v>67</v>
      </c>
      <c r="D30" s="56" t="s">
        <v>27</v>
      </c>
      <c r="E30" s="57">
        <f t="shared" si="8"/>
        <v>39.47</v>
      </c>
      <c r="F30" s="58">
        <f>F22</f>
        <v>133.87</v>
      </c>
      <c r="G30" s="58">
        <f t="shared" si="4"/>
        <v>167.61</v>
      </c>
      <c r="H30" s="133">
        <f t="shared" si="5"/>
        <v>6615.57</v>
      </c>
      <c r="I30" s="44"/>
      <c r="J30" s="41">
        <f>I30+'NAV - BM01'!J31</f>
        <v>0</v>
      </c>
      <c r="K30" s="42">
        <f t="shared" si="6"/>
        <v>0</v>
      </c>
      <c r="L30" s="42">
        <f t="shared" si="7"/>
        <v>0</v>
      </c>
      <c r="M30" s="1"/>
      <c r="N30" s="57">
        <v>39.47</v>
      </c>
      <c r="O30" s="137">
        <f t="shared" si="9"/>
        <v>0</v>
      </c>
    </row>
    <row r="31" spans="1:15" ht="15" customHeight="1">
      <c r="A31" s="143">
        <v>101165</v>
      </c>
      <c r="B31" s="60" t="s">
        <v>68</v>
      </c>
      <c r="C31" s="61" t="s">
        <v>69</v>
      </c>
      <c r="D31" s="62" t="s">
        <v>30</v>
      </c>
      <c r="E31" s="57">
        <f t="shared" si="8"/>
        <v>0.20600000000000018</v>
      </c>
      <c r="F31" s="64">
        <v>1144.1500000000001</v>
      </c>
      <c r="G31" s="58">
        <f t="shared" si="4"/>
        <v>1432.48</v>
      </c>
      <c r="H31" s="133">
        <f t="shared" si="5"/>
        <v>300.82</v>
      </c>
      <c r="I31" s="67"/>
      <c r="J31" s="41">
        <f>I31+'NAV - BM01'!J32</f>
        <v>0.95</v>
      </c>
      <c r="K31" s="68">
        <f t="shared" si="6"/>
        <v>0</v>
      </c>
      <c r="L31" s="68">
        <f t="shared" si="7"/>
        <v>285.779</v>
      </c>
      <c r="M31" s="1"/>
      <c r="N31" s="63">
        <v>4.12</v>
      </c>
      <c r="O31" s="137">
        <f t="shared" si="9"/>
        <v>-0.95</v>
      </c>
    </row>
    <row r="32" spans="1:15" ht="15.75" customHeight="1">
      <c r="A32" s="132">
        <v>103330</v>
      </c>
      <c r="B32" s="36" t="s">
        <v>71</v>
      </c>
      <c r="C32" s="37" t="s">
        <v>72</v>
      </c>
      <c r="D32" s="50" t="s">
        <v>27</v>
      </c>
      <c r="E32" s="57">
        <f t="shared" ref="E32:E33" si="12">((100%-J32)*N32)</f>
        <v>27.660000000000004</v>
      </c>
      <c r="F32" s="58">
        <v>86.72</v>
      </c>
      <c r="G32" s="58">
        <f t="shared" ref="G32:G33" si="13">ROUND((F32*$E$3)+F32,2)</f>
        <v>108.57</v>
      </c>
      <c r="H32" s="133">
        <f>ROUND(ROUND(E32,2)*G32,2)</f>
        <v>3003.05</v>
      </c>
      <c r="I32" s="40">
        <v>0.85</v>
      </c>
      <c r="J32" s="41">
        <f>I32+'NAV - BM01'!J35</f>
        <v>0.85</v>
      </c>
      <c r="K32" s="42">
        <f t="shared" ref="K32:K33" si="14">I32*H32</f>
        <v>2552.5925000000002</v>
      </c>
      <c r="L32" s="42">
        <f t="shared" ref="L32:L33" si="15">J32*H32</f>
        <v>2552.5925000000002</v>
      </c>
      <c r="M32" s="1"/>
      <c r="N32" s="50">
        <v>184.4</v>
      </c>
      <c r="O32" s="137">
        <f t="shared" ref="O32:O33" si="16">((E32/N32)-1)</f>
        <v>-0.85</v>
      </c>
    </row>
    <row r="33" spans="1:26" ht="15.75" customHeight="1">
      <c r="A33" s="150">
        <v>103330</v>
      </c>
      <c r="B33" s="60" t="s">
        <v>73</v>
      </c>
      <c r="C33" s="82" t="s">
        <v>74</v>
      </c>
      <c r="D33" s="83" t="s">
        <v>27</v>
      </c>
      <c r="E33" s="57">
        <f t="shared" si="12"/>
        <v>78.39</v>
      </c>
      <c r="F33" s="64">
        <f>F32</f>
        <v>86.72</v>
      </c>
      <c r="G33" s="58">
        <f t="shared" si="13"/>
        <v>108.57</v>
      </c>
      <c r="H33" s="133">
        <f>ROUND(ROUND(E33,2)*G33,2)</f>
        <v>8510.7999999999993</v>
      </c>
      <c r="I33" s="67"/>
      <c r="J33" s="41">
        <f>I33+'NAV - BM01'!J36</f>
        <v>0</v>
      </c>
      <c r="K33" s="68">
        <f t="shared" si="14"/>
        <v>0</v>
      </c>
      <c r="L33" s="68">
        <f t="shared" si="15"/>
        <v>0</v>
      </c>
      <c r="M33" s="1"/>
      <c r="N33" s="83">
        <v>78.39</v>
      </c>
      <c r="O33" s="137">
        <f t="shared" si="16"/>
        <v>0</v>
      </c>
    </row>
    <row r="34" spans="1:26" ht="15" customHeight="1">
      <c r="A34" s="151">
        <v>92544</v>
      </c>
      <c r="B34" s="86" t="s">
        <v>76</v>
      </c>
      <c r="C34" s="55" t="s">
        <v>77</v>
      </c>
      <c r="D34" s="86" t="s">
        <v>27</v>
      </c>
      <c r="E34" s="57">
        <f t="shared" ref="E34:E45" si="17">((100%-J34)*N34)</f>
        <v>95.52</v>
      </c>
      <c r="F34" s="58">
        <v>20.69</v>
      </c>
      <c r="G34" s="58">
        <f t="shared" ref="G34:G45" si="18">ROUND((F34*$E$3)+F34,2)</f>
        <v>25.9</v>
      </c>
      <c r="H34" s="133">
        <f t="shared" ref="H34:H45" si="19">ROUND(ROUND(E34,2)*G34,2)</f>
        <v>2473.9699999999998</v>
      </c>
      <c r="I34" s="40"/>
      <c r="J34" s="41">
        <f>I34+'NAV - BM01'!J39</f>
        <v>0</v>
      </c>
      <c r="K34" s="42">
        <f t="shared" ref="K34:K45" si="20">I34*H34</f>
        <v>0</v>
      </c>
      <c r="L34" s="42">
        <f t="shared" ref="L34:L45" si="21">J34*H34</f>
        <v>0</v>
      </c>
      <c r="M34" s="1"/>
      <c r="N34" s="86">
        <v>95.52</v>
      </c>
      <c r="O34" s="137">
        <f t="shared" ref="O34:O45" si="22">((E34/N34)-1)</f>
        <v>0</v>
      </c>
    </row>
    <row r="35" spans="1:26" ht="33" customHeight="1">
      <c r="A35" s="142">
        <v>94213</v>
      </c>
      <c r="B35" s="86" t="s">
        <v>78</v>
      </c>
      <c r="C35" s="55" t="s">
        <v>79</v>
      </c>
      <c r="D35" s="86" t="s">
        <v>27</v>
      </c>
      <c r="E35" s="57">
        <f t="shared" si="17"/>
        <v>95.52</v>
      </c>
      <c r="F35" s="58">
        <v>63.02</v>
      </c>
      <c r="G35" s="58">
        <f t="shared" si="18"/>
        <v>78.900000000000006</v>
      </c>
      <c r="H35" s="133">
        <f t="shared" si="19"/>
        <v>7536.53</v>
      </c>
      <c r="I35" s="44"/>
      <c r="J35" s="41">
        <f>I35+'NAV - BM01'!J40</f>
        <v>0</v>
      </c>
      <c r="K35" s="42">
        <f t="shared" si="20"/>
        <v>0</v>
      </c>
      <c r="L35" s="42">
        <f t="shared" si="21"/>
        <v>0</v>
      </c>
      <c r="M35" s="1"/>
      <c r="N35" s="86">
        <v>95.52</v>
      </c>
      <c r="O35" s="137">
        <f t="shared" si="22"/>
        <v>0</v>
      </c>
    </row>
    <row r="36" spans="1:26" ht="63" customHeight="1">
      <c r="A36" s="142">
        <v>94227</v>
      </c>
      <c r="B36" s="86" t="s">
        <v>80</v>
      </c>
      <c r="C36" s="55" t="s">
        <v>81</v>
      </c>
      <c r="D36" s="86" t="s">
        <v>82</v>
      </c>
      <c r="E36" s="57">
        <f t="shared" si="17"/>
        <v>36.32</v>
      </c>
      <c r="F36" s="58">
        <v>73.61</v>
      </c>
      <c r="G36" s="58">
        <f t="shared" si="18"/>
        <v>92.16</v>
      </c>
      <c r="H36" s="133">
        <f t="shared" si="19"/>
        <v>3347.25</v>
      </c>
      <c r="I36" s="44"/>
      <c r="J36" s="41">
        <f>I36+'NAV - BM01'!J41</f>
        <v>0</v>
      </c>
      <c r="K36" s="42">
        <f t="shared" si="20"/>
        <v>0</v>
      </c>
      <c r="L36" s="42">
        <f t="shared" si="21"/>
        <v>0</v>
      </c>
      <c r="M36" s="1"/>
      <c r="N36" s="86">
        <v>36.32</v>
      </c>
      <c r="O36" s="137">
        <f t="shared" si="22"/>
        <v>0</v>
      </c>
    </row>
    <row r="37" spans="1:26" ht="15" customHeight="1">
      <c r="A37" s="142">
        <v>96116</v>
      </c>
      <c r="B37" s="86" t="s">
        <v>83</v>
      </c>
      <c r="C37" s="55" t="s">
        <v>84</v>
      </c>
      <c r="D37" s="86" t="s">
        <v>27</v>
      </c>
      <c r="E37" s="57">
        <f t="shared" si="17"/>
        <v>6.8</v>
      </c>
      <c r="F37" s="58">
        <v>74.84</v>
      </c>
      <c r="G37" s="58">
        <f t="shared" si="18"/>
        <v>93.7</v>
      </c>
      <c r="H37" s="133">
        <f t="shared" si="19"/>
        <v>637.16</v>
      </c>
      <c r="I37" s="44"/>
      <c r="J37" s="41">
        <f>I37+'NAV - BM01'!J42</f>
        <v>0</v>
      </c>
      <c r="K37" s="42">
        <f t="shared" si="20"/>
        <v>0</v>
      </c>
      <c r="L37" s="42">
        <f t="shared" si="21"/>
        <v>0</v>
      </c>
      <c r="M37" s="1"/>
      <c r="N37" s="87">
        <v>6.8</v>
      </c>
      <c r="O37" s="137">
        <f t="shared" si="22"/>
        <v>0</v>
      </c>
    </row>
    <row r="38" spans="1:26" ht="15" customHeight="1">
      <c r="A38" s="142">
        <v>96121</v>
      </c>
      <c r="B38" s="86" t="s">
        <v>85</v>
      </c>
      <c r="C38" s="55" t="s">
        <v>86</v>
      </c>
      <c r="D38" s="86" t="s">
        <v>82</v>
      </c>
      <c r="E38" s="57">
        <f t="shared" si="17"/>
        <v>13.6</v>
      </c>
      <c r="F38" s="58">
        <v>13.94</v>
      </c>
      <c r="G38" s="58">
        <f t="shared" si="18"/>
        <v>17.45</v>
      </c>
      <c r="H38" s="133">
        <f t="shared" si="19"/>
        <v>237.32</v>
      </c>
      <c r="I38" s="44"/>
      <c r="J38" s="41">
        <f>I38+'NAV - BM01'!J43</f>
        <v>0</v>
      </c>
      <c r="K38" s="42">
        <f t="shared" si="20"/>
        <v>0</v>
      </c>
      <c r="L38" s="42">
        <f t="shared" si="21"/>
        <v>0</v>
      </c>
      <c r="M38" s="1"/>
      <c r="N38" s="87">
        <v>13.6</v>
      </c>
      <c r="O38" s="137">
        <f t="shared" si="22"/>
        <v>0</v>
      </c>
    </row>
    <row r="39" spans="1:26" ht="15" customHeight="1">
      <c r="A39" s="142">
        <v>96114</v>
      </c>
      <c r="B39" s="86" t="s">
        <v>87</v>
      </c>
      <c r="C39" s="55" t="s">
        <v>88</v>
      </c>
      <c r="D39" s="86" t="s">
        <v>27</v>
      </c>
      <c r="E39" s="57">
        <f t="shared" si="17"/>
        <v>81.2</v>
      </c>
      <c r="F39" s="58">
        <v>86.76</v>
      </c>
      <c r="G39" s="58">
        <f t="shared" si="18"/>
        <v>108.62</v>
      </c>
      <c r="H39" s="133">
        <f t="shared" si="19"/>
        <v>8819.94</v>
      </c>
      <c r="I39" s="44"/>
      <c r="J39" s="41">
        <f>I39+'NAV - BM01'!J44</f>
        <v>0</v>
      </c>
      <c r="K39" s="42">
        <f t="shared" si="20"/>
        <v>0</v>
      </c>
      <c r="L39" s="42">
        <f t="shared" si="21"/>
        <v>0</v>
      </c>
      <c r="M39" s="1"/>
      <c r="N39" s="87">
        <v>81.2</v>
      </c>
      <c r="O39" s="137">
        <f t="shared" si="22"/>
        <v>0</v>
      </c>
    </row>
    <row r="40" spans="1:26" ht="15" customHeight="1">
      <c r="A40" s="142">
        <v>100764</v>
      </c>
      <c r="B40" s="86" t="s">
        <v>89</v>
      </c>
      <c r="C40" s="55" t="s">
        <v>90</v>
      </c>
      <c r="D40" s="86" t="s">
        <v>37</v>
      </c>
      <c r="E40" s="57">
        <f t="shared" si="17"/>
        <v>200.7</v>
      </c>
      <c r="F40" s="58">
        <v>19.34</v>
      </c>
      <c r="G40" s="58">
        <f t="shared" si="18"/>
        <v>24.21</v>
      </c>
      <c r="H40" s="133">
        <f t="shared" si="19"/>
        <v>4858.95</v>
      </c>
      <c r="I40" s="44"/>
      <c r="J40" s="41">
        <f>I40+'NAV - BM01'!J45</f>
        <v>0</v>
      </c>
      <c r="K40" s="42">
        <f t="shared" si="20"/>
        <v>0</v>
      </c>
      <c r="L40" s="42">
        <f t="shared" si="21"/>
        <v>0</v>
      </c>
      <c r="M40" s="1"/>
      <c r="N40" s="87">
        <v>200.7</v>
      </c>
      <c r="O40" s="137">
        <f t="shared" si="22"/>
        <v>0</v>
      </c>
    </row>
    <row r="41" spans="1:26" ht="15" customHeight="1">
      <c r="A41" s="142">
        <v>100764</v>
      </c>
      <c r="B41" s="86" t="s">
        <v>91</v>
      </c>
      <c r="C41" s="55" t="s">
        <v>90</v>
      </c>
      <c r="D41" s="86" t="s">
        <v>37</v>
      </c>
      <c r="E41" s="57">
        <f t="shared" si="17"/>
        <v>281.33999999999997</v>
      </c>
      <c r="F41" s="58">
        <v>19.34</v>
      </c>
      <c r="G41" s="58">
        <f t="shared" si="18"/>
        <v>24.21</v>
      </c>
      <c r="H41" s="133">
        <f t="shared" si="19"/>
        <v>6811.24</v>
      </c>
      <c r="I41" s="44"/>
      <c r="J41" s="41">
        <f>I41+'NAV - BM01'!J46</f>
        <v>0</v>
      </c>
      <c r="K41" s="42">
        <f t="shared" si="20"/>
        <v>0</v>
      </c>
      <c r="L41" s="42">
        <f t="shared" si="21"/>
        <v>0</v>
      </c>
      <c r="M41" s="1"/>
      <c r="N41" s="86">
        <v>281.33999999999997</v>
      </c>
      <c r="O41" s="137">
        <f t="shared" si="22"/>
        <v>0</v>
      </c>
    </row>
    <row r="42" spans="1:26" ht="15" customHeight="1">
      <c r="A42" s="142">
        <v>100764</v>
      </c>
      <c r="B42" s="86" t="s">
        <v>92</v>
      </c>
      <c r="C42" s="55" t="s">
        <v>93</v>
      </c>
      <c r="D42" s="86" t="s">
        <v>37</v>
      </c>
      <c r="E42" s="57">
        <f t="shared" si="17"/>
        <v>334.97</v>
      </c>
      <c r="F42" s="58">
        <v>19.34</v>
      </c>
      <c r="G42" s="58">
        <f t="shared" si="18"/>
        <v>24.21</v>
      </c>
      <c r="H42" s="133">
        <f t="shared" si="19"/>
        <v>8109.62</v>
      </c>
      <c r="I42" s="44"/>
      <c r="J42" s="41">
        <f>I42+'NAV - BM01'!J47</f>
        <v>0</v>
      </c>
      <c r="K42" s="42">
        <f t="shared" si="20"/>
        <v>0</v>
      </c>
      <c r="L42" s="42">
        <f t="shared" si="21"/>
        <v>0</v>
      </c>
      <c r="M42" s="1"/>
      <c r="N42" s="86">
        <v>334.97</v>
      </c>
      <c r="O42" s="137">
        <f t="shared" si="22"/>
        <v>0</v>
      </c>
    </row>
    <row r="43" spans="1:26" ht="15" customHeight="1">
      <c r="A43" s="142">
        <v>94213</v>
      </c>
      <c r="B43" s="86" t="s">
        <v>94</v>
      </c>
      <c r="C43" s="55" t="s">
        <v>95</v>
      </c>
      <c r="D43" s="86" t="s">
        <v>27</v>
      </c>
      <c r="E43" s="57">
        <f t="shared" si="17"/>
        <v>59.44</v>
      </c>
      <c r="F43" s="58">
        <f>F35</f>
        <v>63.02</v>
      </c>
      <c r="G43" s="58">
        <f t="shared" si="18"/>
        <v>78.900000000000006</v>
      </c>
      <c r="H43" s="133">
        <f t="shared" si="19"/>
        <v>4689.82</v>
      </c>
      <c r="I43" s="44"/>
      <c r="J43" s="41">
        <f>I43+'NAV - BM01'!J48</f>
        <v>0</v>
      </c>
      <c r="K43" s="42">
        <f t="shared" si="20"/>
        <v>0</v>
      </c>
      <c r="L43" s="42">
        <f t="shared" si="21"/>
        <v>0</v>
      </c>
      <c r="M43" s="1"/>
      <c r="N43" s="86">
        <v>59.44</v>
      </c>
      <c r="O43" s="137">
        <f t="shared" si="22"/>
        <v>0</v>
      </c>
    </row>
    <row r="44" spans="1:26" ht="15" customHeight="1">
      <c r="A44" s="142" t="s">
        <v>96</v>
      </c>
      <c r="B44" s="86" t="s">
        <v>97</v>
      </c>
      <c r="C44" s="55" t="s">
        <v>98</v>
      </c>
      <c r="D44" s="86" t="s">
        <v>27</v>
      </c>
      <c r="E44" s="57">
        <f t="shared" si="17"/>
        <v>24.44</v>
      </c>
      <c r="F44" s="58">
        <v>185</v>
      </c>
      <c r="G44" s="58">
        <f t="shared" si="18"/>
        <v>231.62</v>
      </c>
      <c r="H44" s="133">
        <f t="shared" si="19"/>
        <v>5660.79</v>
      </c>
      <c r="I44" s="44"/>
      <c r="J44" s="41">
        <f>I44+'NAV - BM01'!J49</f>
        <v>0</v>
      </c>
      <c r="K44" s="42">
        <f t="shared" si="20"/>
        <v>0</v>
      </c>
      <c r="L44" s="42">
        <f t="shared" si="21"/>
        <v>0</v>
      </c>
      <c r="M44" s="1"/>
      <c r="N44" s="86">
        <v>24.44</v>
      </c>
      <c r="O44" s="137">
        <f t="shared" si="22"/>
        <v>0</v>
      </c>
    </row>
    <row r="45" spans="1:26" ht="15" customHeight="1">
      <c r="A45" s="142">
        <v>96116</v>
      </c>
      <c r="B45" s="86" t="s">
        <v>99</v>
      </c>
      <c r="C45" s="55" t="s">
        <v>100</v>
      </c>
      <c r="D45" s="86" t="s">
        <v>27</v>
      </c>
      <c r="E45" s="57">
        <f t="shared" si="17"/>
        <v>56.48</v>
      </c>
      <c r="F45" s="58">
        <f>F37</f>
        <v>74.84</v>
      </c>
      <c r="G45" s="58">
        <f t="shared" si="18"/>
        <v>93.7</v>
      </c>
      <c r="H45" s="133">
        <f t="shared" si="19"/>
        <v>5292.18</v>
      </c>
      <c r="I45" s="44"/>
      <c r="J45" s="41">
        <f>I45+'NAV - BM01'!J50</f>
        <v>0</v>
      </c>
      <c r="K45" s="42">
        <f t="shared" si="20"/>
        <v>0</v>
      </c>
      <c r="L45" s="42">
        <f t="shared" si="21"/>
        <v>0</v>
      </c>
      <c r="M45" s="1"/>
      <c r="N45" s="86">
        <v>56.48</v>
      </c>
      <c r="O45" s="137">
        <f t="shared" si="22"/>
        <v>0</v>
      </c>
    </row>
    <row r="46" spans="1:26" ht="15.75" customHeight="1">
      <c r="A46" s="151">
        <v>87878</v>
      </c>
      <c r="B46" s="86" t="s">
        <v>102</v>
      </c>
      <c r="C46" s="86" t="s">
        <v>103</v>
      </c>
      <c r="D46" s="86" t="s">
        <v>27</v>
      </c>
      <c r="E46" s="57">
        <f t="shared" ref="E46:E57" si="23">((100%-J46)*N46)</f>
        <v>389.45</v>
      </c>
      <c r="F46" s="58">
        <v>5.46</v>
      </c>
      <c r="G46" s="58">
        <f t="shared" ref="G46:G57" si="24">ROUND((F46*$E$3)+F46,2)</f>
        <v>6.84</v>
      </c>
      <c r="H46" s="133">
        <f t="shared" ref="H46:H57" si="25">ROUND(ROUND(E46,2)*G46,2)</f>
        <v>2663.84</v>
      </c>
      <c r="I46" s="40"/>
      <c r="J46" s="41">
        <f>I46+'NAV - BM01'!J53</f>
        <v>0</v>
      </c>
      <c r="K46" s="42">
        <f t="shared" ref="K46:K57" si="26">I46*H46</f>
        <v>0</v>
      </c>
      <c r="L46" s="42">
        <f t="shared" ref="L46:L57" si="27">J46*H46</f>
        <v>0</v>
      </c>
      <c r="M46" s="33"/>
      <c r="N46" s="87">
        <v>389.45</v>
      </c>
      <c r="O46" s="137">
        <f t="shared" ref="O46:O57" si="28">((E46/N46)-1)</f>
        <v>0</v>
      </c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</row>
    <row r="47" spans="1:26" ht="15.75" customHeight="1">
      <c r="A47" s="151">
        <v>87550</v>
      </c>
      <c r="B47" s="86" t="s">
        <v>104</v>
      </c>
      <c r="C47" s="86" t="s">
        <v>105</v>
      </c>
      <c r="D47" s="86" t="s">
        <v>27</v>
      </c>
      <c r="E47" s="57">
        <f t="shared" si="23"/>
        <v>389.45</v>
      </c>
      <c r="F47" s="58">
        <v>29.23</v>
      </c>
      <c r="G47" s="58">
        <f t="shared" si="24"/>
        <v>36.6</v>
      </c>
      <c r="H47" s="133">
        <f t="shared" si="25"/>
        <v>14253.87</v>
      </c>
      <c r="I47" s="44"/>
      <c r="J47" s="41">
        <f>I47+'NAV - BM01'!J54</f>
        <v>0</v>
      </c>
      <c r="K47" s="42">
        <f t="shared" si="26"/>
        <v>0</v>
      </c>
      <c r="L47" s="42">
        <f t="shared" si="27"/>
        <v>0</v>
      </c>
      <c r="M47" s="33"/>
      <c r="N47" s="87">
        <f>N46</f>
        <v>389.45</v>
      </c>
      <c r="O47" s="137">
        <f t="shared" si="28"/>
        <v>0</v>
      </c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</row>
    <row r="48" spans="1:26" ht="15" customHeight="1">
      <c r="A48" s="151">
        <v>95305</v>
      </c>
      <c r="B48" s="86" t="s">
        <v>106</v>
      </c>
      <c r="C48" s="55" t="s">
        <v>107</v>
      </c>
      <c r="D48" s="86" t="s">
        <v>27</v>
      </c>
      <c r="E48" s="57">
        <f t="shared" si="23"/>
        <v>103.01</v>
      </c>
      <c r="F48" s="58">
        <v>14.92</v>
      </c>
      <c r="G48" s="58">
        <f t="shared" si="24"/>
        <v>18.68</v>
      </c>
      <c r="H48" s="133">
        <f t="shared" si="25"/>
        <v>1924.23</v>
      </c>
      <c r="I48" s="44"/>
      <c r="J48" s="41">
        <f>I48+'NAV - BM01'!J55</f>
        <v>0</v>
      </c>
      <c r="K48" s="42">
        <f t="shared" si="26"/>
        <v>0</v>
      </c>
      <c r="L48" s="42">
        <f t="shared" si="27"/>
        <v>0</v>
      </c>
      <c r="M48" s="18"/>
      <c r="N48" s="87">
        <v>103.01</v>
      </c>
      <c r="O48" s="137">
        <f t="shared" si="28"/>
        <v>0</v>
      </c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ht="15" customHeight="1">
      <c r="A49" s="151">
        <v>88495</v>
      </c>
      <c r="B49" s="86" t="s">
        <v>108</v>
      </c>
      <c r="C49" s="55" t="s">
        <v>109</v>
      </c>
      <c r="D49" s="86" t="s">
        <v>27</v>
      </c>
      <c r="E49" s="57">
        <f t="shared" si="23"/>
        <v>190.44</v>
      </c>
      <c r="F49" s="58">
        <v>13.04</v>
      </c>
      <c r="G49" s="58">
        <f t="shared" si="24"/>
        <v>16.329999999999998</v>
      </c>
      <c r="H49" s="133">
        <f t="shared" si="25"/>
        <v>3109.89</v>
      </c>
      <c r="I49" s="44"/>
      <c r="J49" s="41">
        <f>I49+'NAV - BM01'!J56</f>
        <v>0</v>
      </c>
      <c r="K49" s="42">
        <f t="shared" si="26"/>
        <v>0</v>
      </c>
      <c r="L49" s="42">
        <f t="shared" si="27"/>
        <v>0</v>
      </c>
      <c r="M49" s="18"/>
      <c r="N49" s="87">
        <f>N47-(N48+N50)</f>
        <v>190.44</v>
      </c>
      <c r="O49" s="137">
        <f t="shared" si="28"/>
        <v>0</v>
      </c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ht="15" customHeight="1">
      <c r="A50" s="151">
        <v>87273</v>
      </c>
      <c r="B50" s="86" t="s">
        <v>110</v>
      </c>
      <c r="C50" s="55" t="s">
        <v>111</v>
      </c>
      <c r="D50" s="86" t="s">
        <v>27</v>
      </c>
      <c r="E50" s="57">
        <f t="shared" si="23"/>
        <v>96</v>
      </c>
      <c r="F50" s="58">
        <v>66.349999999999994</v>
      </c>
      <c r="G50" s="58">
        <f t="shared" si="24"/>
        <v>83.07</v>
      </c>
      <c r="H50" s="133">
        <f t="shared" si="25"/>
        <v>7974.72</v>
      </c>
      <c r="I50" s="44"/>
      <c r="J50" s="41">
        <f>I50+'NAV - BM01'!J57</f>
        <v>0</v>
      </c>
      <c r="K50" s="42">
        <f t="shared" si="26"/>
        <v>0</v>
      </c>
      <c r="L50" s="42">
        <f t="shared" si="27"/>
        <v>0</v>
      </c>
      <c r="M50" s="18"/>
      <c r="N50" s="87">
        <v>96</v>
      </c>
      <c r="O50" s="137">
        <f t="shared" si="28"/>
        <v>0</v>
      </c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ht="29.25" customHeight="1">
      <c r="A51" s="151">
        <v>87257</v>
      </c>
      <c r="B51" s="86" t="s">
        <v>112</v>
      </c>
      <c r="C51" s="55" t="s">
        <v>113</v>
      </c>
      <c r="D51" s="86" t="s">
        <v>27</v>
      </c>
      <c r="E51" s="57">
        <f t="shared" si="23"/>
        <v>88.2</v>
      </c>
      <c r="F51" s="58">
        <v>61.55</v>
      </c>
      <c r="G51" s="58">
        <f t="shared" si="24"/>
        <v>77.06</v>
      </c>
      <c r="H51" s="133">
        <f t="shared" si="25"/>
        <v>6796.69</v>
      </c>
      <c r="I51" s="44"/>
      <c r="J51" s="41">
        <f>I51+'NAV - BM01'!J58</f>
        <v>0</v>
      </c>
      <c r="K51" s="42">
        <f t="shared" si="26"/>
        <v>0</v>
      </c>
      <c r="L51" s="42">
        <f t="shared" si="27"/>
        <v>0</v>
      </c>
      <c r="M51" s="18"/>
      <c r="N51" s="87">
        <v>88.2</v>
      </c>
      <c r="O51" s="137">
        <f t="shared" si="28"/>
        <v>0</v>
      </c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ht="14.25" customHeight="1">
      <c r="A52" s="151">
        <v>88485</v>
      </c>
      <c r="B52" s="86" t="s">
        <v>114</v>
      </c>
      <c r="C52" s="55" t="s">
        <v>115</v>
      </c>
      <c r="D52" s="86" t="s">
        <v>27</v>
      </c>
      <c r="E52" s="57">
        <f t="shared" si="23"/>
        <v>190.44</v>
      </c>
      <c r="F52" s="58">
        <v>4.03</v>
      </c>
      <c r="G52" s="58">
        <f t="shared" si="24"/>
        <v>5.05</v>
      </c>
      <c r="H52" s="133">
        <f t="shared" si="25"/>
        <v>961.72</v>
      </c>
      <c r="I52" s="44"/>
      <c r="J52" s="41">
        <f>I52+'NAV - BM01'!J59</f>
        <v>0</v>
      </c>
      <c r="K52" s="42">
        <f t="shared" si="26"/>
        <v>0</v>
      </c>
      <c r="L52" s="42">
        <f t="shared" si="27"/>
        <v>0</v>
      </c>
      <c r="M52" s="18"/>
      <c r="N52" s="87">
        <f>N49</f>
        <v>190.44</v>
      </c>
      <c r="O52" s="137">
        <f t="shared" si="28"/>
        <v>0</v>
      </c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ht="15" customHeight="1">
      <c r="A53" s="151">
        <v>88489</v>
      </c>
      <c r="B53" s="86" t="s">
        <v>116</v>
      </c>
      <c r="C53" s="55" t="s">
        <v>117</v>
      </c>
      <c r="D53" s="86" t="s">
        <v>27</v>
      </c>
      <c r="E53" s="57">
        <f t="shared" si="23"/>
        <v>103.01</v>
      </c>
      <c r="F53" s="58">
        <v>14.09</v>
      </c>
      <c r="G53" s="58">
        <f t="shared" si="24"/>
        <v>17.64</v>
      </c>
      <c r="H53" s="133">
        <f t="shared" si="25"/>
        <v>1817.1</v>
      </c>
      <c r="I53" s="44"/>
      <c r="J53" s="41">
        <f>I53+'NAV - BM01'!J60</f>
        <v>0</v>
      </c>
      <c r="K53" s="42">
        <f t="shared" si="26"/>
        <v>0</v>
      </c>
      <c r="L53" s="42">
        <f t="shared" si="27"/>
        <v>0</v>
      </c>
      <c r="M53" s="18"/>
      <c r="N53" s="87">
        <f>N48</f>
        <v>103.01</v>
      </c>
      <c r="O53" s="137">
        <f t="shared" si="28"/>
        <v>0</v>
      </c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ht="15" customHeight="1">
      <c r="A54" s="151">
        <v>100726</v>
      </c>
      <c r="B54" s="86" t="s">
        <v>118</v>
      </c>
      <c r="C54" s="55" t="s">
        <v>119</v>
      </c>
      <c r="D54" s="86" t="s">
        <v>27</v>
      </c>
      <c r="E54" s="57">
        <f t="shared" si="23"/>
        <v>61.17</v>
      </c>
      <c r="F54" s="58">
        <v>30.02</v>
      </c>
      <c r="G54" s="58">
        <f t="shared" si="24"/>
        <v>37.590000000000003</v>
      </c>
      <c r="H54" s="133">
        <f t="shared" si="25"/>
        <v>2299.38</v>
      </c>
      <c r="I54" s="44"/>
      <c r="J54" s="41">
        <f>I54+'NAV - BM01'!J61</f>
        <v>0</v>
      </c>
      <c r="K54" s="42">
        <f t="shared" si="26"/>
        <v>0</v>
      </c>
      <c r="L54" s="42">
        <f t="shared" si="27"/>
        <v>0</v>
      </c>
      <c r="M54" s="18"/>
      <c r="N54" s="87">
        <v>61.17</v>
      </c>
      <c r="O54" s="137">
        <f t="shared" si="28"/>
        <v>0</v>
      </c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5" customHeight="1">
      <c r="A55" s="151">
        <v>92396</v>
      </c>
      <c r="B55" s="86" t="s">
        <v>120</v>
      </c>
      <c r="C55" s="55" t="s">
        <v>121</v>
      </c>
      <c r="D55" s="86" t="s">
        <v>122</v>
      </c>
      <c r="E55" s="57">
        <f t="shared" si="23"/>
        <v>40.31</v>
      </c>
      <c r="F55" s="58">
        <v>83.92</v>
      </c>
      <c r="G55" s="58">
        <f t="shared" si="24"/>
        <v>105.07</v>
      </c>
      <c r="H55" s="133">
        <f t="shared" si="25"/>
        <v>4235.37</v>
      </c>
      <c r="I55" s="44"/>
      <c r="J55" s="41">
        <f>I55+'NAV - BM01'!J62</f>
        <v>0</v>
      </c>
      <c r="K55" s="42">
        <f t="shared" si="26"/>
        <v>0</v>
      </c>
      <c r="L55" s="42">
        <f t="shared" si="27"/>
        <v>0</v>
      </c>
      <c r="M55" s="18"/>
      <c r="N55" s="87">
        <v>40.31</v>
      </c>
      <c r="O55" s="137">
        <f t="shared" si="28"/>
        <v>0</v>
      </c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15" customHeight="1">
      <c r="A56" s="151">
        <v>94273</v>
      </c>
      <c r="B56" s="86" t="s">
        <v>123</v>
      </c>
      <c r="C56" s="55" t="s">
        <v>124</v>
      </c>
      <c r="D56" s="86" t="s">
        <v>82</v>
      </c>
      <c r="E56" s="57">
        <f t="shared" si="23"/>
        <v>33.090000000000003</v>
      </c>
      <c r="F56" s="58">
        <v>53.06</v>
      </c>
      <c r="G56" s="58">
        <f t="shared" si="24"/>
        <v>66.430000000000007</v>
      </c>
      <c r="H56" s="133">
        <f t="shared" si="25"/>
        <v>2198.17</v>
      </c>
      <c r="I56" s="44"/>
      <c r="J56" s="41">
        <f>I56+'NAV - BM01'!J63</f>
        <v>0</v>
      </c>
      <c r="K56" s="42">
        <f t="shared" si="26"/>
        <v>0</v>
      </c>
      <c r="L56" s="42">
        <f t="shared" si="27"/>
        <v>0</v>
      </c>
      <c r="M56" s="18"/>
      <c r="N56" s="87">
        <v>33.090000000000003</v>
      </c>
      <c r="O56" s="137">
        <f t="shared" si="28"/>
        <v>0</v>
      </c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15" customHeight="1">
      <c r="A57" s="152">
        <v>34747</v>
      </c>
      <c r="B57" s="90" t="s">
        <v>125</v>
      </c>
      <c r="C57" s="61" t="s">
        <v>126</v>
      </c>
      <c r="D57" s="90" t="s">
        <v>82</v>
      </c>
      <c r="E57" s="57">
        <f t="shared" si="23"/>
        <v>12.4</v>
      </c>
      <c r="F57" s="64">
        <v>144.53</v>
      </c>
      <c r="G57" s="58">
        <f t="shared" si="24"/>
        <v>180.95</v>
      </c>
      <c r="H57" s="133">
        <f t="shared" si="25"/>
        <v>2243.7800000000002</v>
      </c>
      <c r="I57" s="67"/>
      <c r="J57" s="41">
        <f>I57+'NAV - BM01'!J64</f>
        <v>0</v>
      </c>
      <c r="K57" s="68">
        <f t="shared" si="26"/>
        <v>0</v>
      </c>
      <c r="L57" s="68">
        <f t="shared" si="27"/>
        <v>0</v>
      </c>
      <c r="M57" s="18"/>
      <c r="N57" s="91">
        <v>12.4</v>
      </c>
      <c r="O57" s="137">
        <f t="shared" si="28"/>
        <v>0</v>
      </c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15.75" customHeight="1">
      <c r="A58" s="151">
        <v>90796</v>
      </c>
      <c r="B58" s="86" t="s">
        <v>128</v>
      </c>
      <c r="C58" s="55" t="s">
        <v>129</v>
      </c>
      <c r="D58" s="86" t="s">
        <v>122</v>
      </c>
      <c r="E58" s="57">
        <f t="shared" ref="E58:E62" si="29">((100%-J58)*N58)</f>
        <v>6</v>
      </c>
      <c r="F58" s="58">
        <v>943.54</v>
      </c>
      <c r="G58" s="58">
        <f t="shared" ref="G58:G62" si="30">ROUND((F58*$E$3)+F58,2)</f>
        <v>1181.31</v>
      </c>
      <c r="H58" s="133">
        <f>ROUND(ROUND(E58,2)*G58,2)</f>
        <v>7087.86</v>
      </c>
      <c r="I58" s="40"/>
      <c r="J58" s="41">
        <f>I58+'NAV - BM01'!J67</f>
        <v>0</v>
      </c>
      <c r="K58" s="42">
        <f t="shared" ref="K58:K62" si="31">I58*H58</f>
        <v>0</v>
      </c>
      <c r="L58" s="42">
        <f t="shared" ref="L58:L62" si="32">J58*H58</f>
        <v>0</v>
      </c>
      <c r="M58" s="33"/>
      <c r="N58" s="87">
        <v>6</v>
      </c>
      <c r="O58" s="137">
        <f t="shared" ref="O58:O62" si="33">((E58/N58)-1)</f>
        <v>0</v>
      </c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spans="1:26" ht="15" customHeight="1">
      <c r="A59" s="151">
        <v>94805</v>
      </c>
      <c r="B59" s="86" t="s">
        <v>130</v>
      </c>
      <c r="C59" s="55" t="s">
        <v>131</v>
      </c>
      <c r="D59" s="86" t="s">
        <v>27</v>
      </c>
      <c r="E59" s="57">
        <f t="shared" si="29"/>
        <v>5.04</v>
      </c>
      <c r="F59" s="58">
        <v>1290.6500000000001</v>
      </c>
      <c r="G59" s="58">
        <f t="shared" si="30"/>
        <v>1615.9</v>
      </c>
      <c r="H59" s="133">
        <f>ROUND(ROUND(E59,2)*G59,2)</f>
        <v>8144.14</v>
      </c>
      <c r="I59" s="44"/>
      <c r="J59" s="41">
        <f>I59+'NAV - BM01'!J68</f>
        <v>0</v>
      </c>
      <c r="K59" s="42">
        <f t="shared" si="31"/>
        <v>0</v>
      </c>
      <c r="L59" s="42">
        <f t="shared" si="32"/>
        <v>0</v>
      </c>
      <c r="M59" s="33"/>
      <c r="N59" s="87">
        <v>5.04</v>
      </c>
      <c r="O59" s="137">
        <f t="shared" si="33"/>
        <v>0</v>
      </c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spans="1:26" ht="15" customHeight="1">
      <c r="A60" s="151">
        <v>94573</v>
      </c>
      <c r="B60" s="86" t="s">
        <v>132</v>
      </c>
      <c r="C60" s="55" t="s">
        <v>133</v>
      </c>
      <c r="D60" s="86" t="s">
        <v>27</v>
      </c>
      <c r="E60" s="57">
        <f t="shared" si="29"/>
        <v>6.4</v>
      </c>
      <c r="F60" s="58">
        <v>489.71</v>
      </c>
      <c r="G60" s="58">
        <f t="shared" si="30"/>
        <v>613.12</v>
      </c>
      <c r="H60" s="133">
        <f>ROUND(ROUND(E60,2)*G60,2)</f>
        <v>3923.97</v>
      </c>
      <c r="I60" s="44"/>
      <c r="J60" s="41">
        <f>I60+'NAV - BM01'!J69</f>
        <v>0</v>
      </c>
      <c r="K60" s="42">
        <f t="shared" si="31"/>
        <v>0</v>
      </c>
      <c r="L60" s="42">
        <f t="shared" si="32"/>
        <v>0</v>
      </c>
      <c r="M60" s="33"/>
      <c r="N60" s="87">
        <v>6.4</v>
      </c>
      <c r="O60" s="137">
        <f t="shared" si="33"/>
        <v>0</v>
      </c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spans="1:26" ht="15" customHeight="1">
      <c r="A61" s="151">
        <v>94569</v>
      </c>
      <c r="B61" s="86" t="s">
        <v>134</v>
      </c>
      <c r="C61" s="55" t="s">
        <v>135</v>
      </c>
      <c r="D61" s="86" t="s">
        <v>27</v>
      </c>
      <c r="E61" s="57">
        <f t="shared" si="29"/>
        <v>0.8</v>
      </c>
      <c r="F61" s="58">
        <v>825.36</v>
      </c>
      <c r="G61" s="58">
        <f t="shared" si="30"/>
        <v>1033.3499999999999</v>
      </c>
      <c r="H61" s="133">
        <f>ROUND(ROUND(E61,2)*G61,2)</f>
        <v>826.68</v>
      </c>
      <c r="I61" s="44"/>
      <c r="J61" s="41">
        <f>I61+'NAV - BM01'!J70</f>
        <v>0</v>
      </c>
      <c r="K61" s="42">
        <f t="shared" si="31"/>
        <v>0</v>
      </c>
      <c r="L61" s="42">
        <f t="shared" si="32"/>
        <v>0</v>
      </c>
      <c r="M61" s="33"/>
      <c r="N61" s="87">
        <v>0.8</v>
      </c>
      <c r="O61" s="137">
        <f t="shared" si="33"/>
        <v>0</v>
      </c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spans="1:26" ht="15" customHeight="1">
      <c r="A62" s="152">
        <v>102182</v>
      </c>
      <c r="B62" s="90" t="s">
        <v>136</v>
      </c>
      <c r="C62" s="61" t="s">
        <v>137</v>
      </c>
      <c r="D62" s="90" t="s">
        <v>27</v>
      </c>
      <c r="E62" s="57">
        <f t="shared" si="29"/>
        <v>3.36</v>
      </c>
      <c r="F62" s="64">
        <v>929.88</v>
      </c>
      <c r="G62" s="58">
        <f t="shared" si="30"/>
        <v>1164.21</v>
      </c>
      <c r="H62" s="133">
        <f>ROUND(ROUND(E62,2)*G62,2)</f>
        <v>3911.75</v>
      </c>
      <c r="I62" s="67"/>
      <c r="J62" s="41">
        <f>I62+'NAV - BM01'!J71</f>
        <v>0</v>
      </c>
      <c r="K62" s="68">
        <f t="shared" si="31"/>
        <v>0</v>
      </c>
      <c r="L62" s="68">
        <f t="shared" si="32"/>
        <v>0</v>
      </c>
      <c r="M62" s="33"/>
      <c r="N62" s="91">
        <v>3.36</v>
      </c>
      <c r="O62" s="137">
        <f t="shared" si="33"/>
        <v>0</v>
      </c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spans="1:26" ht="15.75" customHeight="1">
      <c r="A63" s="151">
        <v>91785</v>
      </c>
      <c r="B63" s="86" t="s">
        <v>139</v>
      </c>
      <c r="C63" s="55" t="s">
        <v>140</v>
      </c>
      <c r="D63" s="86" t="s">
        <v>82</v>
      </c>
      <c r="E63" s="57">
        <f t="shared" ref="E63:E77" si="34">((100%-J63)*N63)</f>
        <v>2</v>
      </c>
      <c r="F63" s="58">
        <v>567.22</v>
      </c>
      <c r="G63" s="58">
        <f t="shared" ref="G63:G77" si="35">ROUND((F63*$E$3)+F63,2)</f>
        <v>710.16</v>
      </c>
      <c r="H63" s="133">
        <f t="shared" ref="H63:H77" si="36">ROUND(ROUND(E63,2)*G63,2)</f>
        <v>1420.32</v>
      </c>
      <c r="I63" s="40"/>
      <c r="J63" s="41">
        <f>I63+'NAV - BM01'!J74</f>
        <v>0</v>
      </c>
      <c r="K63" s="42">
        <f t="shared" ref="K63:K77" si="37">I63*H63</f>
        <v>0</v>
      </c>
      <c r="L63" s="42">
        <f t="shared" ref="L63:L77" si="38">J63*H63</f>
        <v>0</v>
      </c>
      <c r="M63" s="1"/>
      <c r="N63" s="87">
        <v>2</v>
      </c>
      <c r="O63" s="137">
        <f t="shared" ref="O63:O73" si="39">((E63/N63)-1)</f>
        <v>0</v>
      </c>
    </row>
    <row r="64" spans="1:26" ht="15.75" customHeight="1">
      <c r="A64" s="132">
        <v>89495</v>
      </c>
      <c r="B64" s="86" t="s">
        <v>141</v>
      </c>
      <c r="C64" s="37" t="s">
        <v>142</v>
      </c>
      <c r="D64" s="36" t="s">
        <v>122</v>
      </c>
      <c r="E64" s="57">
        <f t="shared" si="34"/>
        <v>2</v>
      </c>
      <c r="F64" s="58">
        <v>22.74</v>
      </c>
      <c r="G64" s="58">
        <f t="shared" si="35"/>
        <v>28.47</v>
      </c>
      <c r="H64" s="133">
        <f t="shared" si="36"/>
        <v>56.94</v>
      </c>
      <c r="I64" s="44"/>
      <c r="J64" s="41">
        <f>I64+'NAV - BM01'!J75</f>
        <v>0</v>
      </c>
      <c r="K64" s="42">
        <f t="shared" si="37"/>
        <v>0</v>
      </c>
      <c r="L64" s="42">
        <f t="shared" si="38"/>
        <v>0</v>
      </c>
      <c r="M64" s="1"/>
      <c r="N64" s="38">
        <v>2</v>
      </c>
      <c r="O64" s="137">
        <f t="shared" si="39"/>
        <v>0</v>
      </c>
    </row>
    <row r="65" spans="1:15" ht="15.75" customHeight="1">
      <c r="A65" s="132">
        <v>91794</v>
      </c>
      <c r="B65" s="86" t="s">
        <v>143</v>
      </c>
      <c r="C65" s="55" t="s">
        <v>144</v>
      </c>
      <c r="D65" s="36" t="s">
        <v>82</v>
      </c>
      <c r="E65" s="57">
        <f t="shared" si="34"/>
        <v>11</v>
      </c>
      <c r="F65" s="58">
        <v>35.26</v>
      </c>
      <c r="G65" s="58">
        <f t="shared" si="35"/>
        <v>44.15</v>
      </c>
      <c r="H65" s="133">
        <f t="shared" si="36"/>
        <v>485.65</v>
      </c>
      <c r="I65" s="44"/>
      <c r="J65" s="41">
        <f>I65+'NAV - BM01'!J76</f>
        <v>0</v>
      </c>
      <c r="K65" s="42">
        <f t="shared" si="37"/>
        <v>0</v>
      </c>
      <c r="L65" s="42">
        <f t="shared" si="38"/>
        <v>0</v>
      </c>
      <c r="M65" s="1"/>
      <c r="N65" s="38">
        <v>11</v>
      </c>
      <c r="O65" s="137">
        <f t="shared" si="39"/>
        <v>0</v>
      </c>
    </row>
    <row r="66" spans="1:15" ht="15.75" customHeight="1">
      <c r="A66" s="132">
        <v>91793</v>
      </c>
      <c r="B66" s="86" t="s">
        <v>145</v>
      </c>
      <c r="C66" s="55" t="s">
        <v>146</v>
      </c>
      <c r="D66" s="36" t="s">
        <v>82</v>
      </c>
      <c r="E66" s="57">
        <f t="shared" si="34"/>
        <v>8</v>
      </c>
      <c r="F66" s="58">
        <v>27.32</v>
      </c>
      <c r="G66" s="58">
        <f t="shared" si="35"/>
        <v>34.200000000000003</v>
      </c>
      <c r="H66" s="133">
        <f t="shared" si="36"/>
        <v>273.60000000000002</v>
      </c>
      <c r="I66" s="44"/>
      <c r="J66" s="41">
        <f>I66+'NAV - BM01'!J77</f>
        <v>0</v>
      </c>
      <c r="K66" s="42">
        <f t="shared" si="37"/>
        <v>0</v>
      </c>
      <c r="L66" s="42">
        <f t="shared" si="38"/>
        <v>0</v>
      </c>
      <c r="M66" s="1"/>
      <c r="N66" s="38">
        <v>8</v>
      </c>
      <c r="O66" s="137">
        <f t="shared" si="39"/>
        <v>0</v>
      </c>
    </row>
    <row r="67" spans="1:15" ht="15.75" customHeight="1">
      <c r="A67" s="132">
        <v>91795</v>
      </c>
      <c r="B67" s="86" t="s">
        <v>147</v>
      </c>
      <c r="C67" s="55" t="s">
        <v>148</v>
      </c>
      <c r="D67" s="36" t="s">
        <v>82</v>
      </c>
      <c r="E67" s="57">
        <f t="shared" si="34"/>
        <v>18.2</v>
      </c>
      <c r="F67" s="58">
        <v>38.03</v>
      </c>
      <c r="G67" s="58">
        <f t="shared" si="35"/>
        <v>47.61</v>
      </c>
      <c r="H67" s="133">
        <f t="shared" si="36"/>
        <v>866.5</v>
      </c>
      <c r="I67" s="44"/>
      <c r="J67" s="41">
        <f>I67+'NAV - BM01'!J78</f>
        <v>0.35</v>
      </c>
      <c r="K67" s="42">
        <f t="shared" si="37"/>
        <v>0</v>
      </c>
      <c r="L67" s="42">
        <f t="shared" si="38"/>
        <v>303.27499999999998</v>
      </c>
      <c r="M67" s="1"/>
      <c r="N67" s="38">
        <v>28</v>
      </c>
      <c r="O67" s="137">
        <f t="shared" si="39"/>
        <v>-0.35</v>
      </c>
    </row>
    <row r="68" spans="1:15" ht="15.75" customHeight="1">
      <c r="A68" s="132">
        <v>86906</v>
      </c>
      <c r="B68" s="86" t="s">
        <v>149</v>
      </c>
      <c r="C68" s="37" t="s">
        <v>150</v>
      </c>
      <c r="D68" s="36" t="s">
        <v>122</v>
      </c>
      <c r="E68" s="57">
        <f t="shared" si="34"/>
        <v>3</v>
      </c>
      <c r="F68" s="58">
        <v>138.1</v>
      </c>
      <c r="G68" s="58">
        <f t="shared" si="35"/>
        <v>172.9</v>
      </c>
      <c r="H68" s="133">
        <f t="shared" si="36"/>
        <v>518.70000000000005</v>
      </c>
      <c r="I68" s="44"/>
      <c r="J68" s="41">
        <f>I68+'NAV - BM01'!J79</f>
        <v>0</v>
      </c>
      <c r="K68" s="42">
        <f t="shared" si="37"/>
        <v>0</v>
      </c>
      <c r="L68" s="42">
        <f t="shared" si="38"/>
        <v>0</v>
      </c>
      <c r="M68" s="1"/>
      <c r="N68" s="38">
        <v>3</v>
      </c>
      <c r="O68" s="137">
        <f t="shared" si="39"/>
        <v>0</v>
      </c>
    </row>
    <row r="69" spans="1:15" ht="15.75" customHeight="1">
      <c r="A69" s="132">
        <v>86888</v>
      </c>
      <c r="B69" s="86" t="s">
        <v>151</v>
      </c>
      <c r="C69" s="37" t="s">
        <v>152</v>
      </c>
      <c r="D69" s="36" t="s">
        <v>122</v>
      </c>
      <c r="E69" s="57">
        <f t="shared" si="34"/>
        <v>1</v>
      </c>
      <c r="F69" s="58">
        <v>593.79</v>
      </c>
      <c r="G69" s="58">
        <f t="shared" si="35"/>
        <v>743.43</v>
      </c>
      <c r="H69" s="133">
        <f t="shared" si="36"/>
        <v>743.43</v>
      </c>
      <c r="I69" s="44"/>
      <c r="J69" s="41">
        <f>I69+'NAV - BM01'!J80</f>
        <v>0</v>
      </c>
      <c r="K69" s="42">
        <f t="shared" si="37"/>
        <v>0</v>
      </c>
      <c r="L69" s="42">
        <f t="shared" si="38"/>
        <v>0</v>
      </c>
      <c r="M69" s="1"/>
      <c r="N69" s="38">
        <v>1</v>
      </c>
      <c r="O69" s="137">
        <f t="shared" si="39"/>
        <v>0</v>
      </c>
    </row>
    <row r="70" spans="1:15" ht="15.75" customHeight="1">
      <c r="A70" s="132">
        <v>86902</v>
      </c>
      <c r="B70" s="86" t="s">
        <v>153</v>
      </c>
      <c r="C70" s="37" t="s">
        <v>154</v>
      </c>
      <c r="D70" s="36" t="s">
        <v>122</v>
      </c>
      <c r="E70" s="57">
        <f t="shared" si="34"/>
        <v>1</v>
      </c>
      <c r="F70" s="58">
        <v>338.43</v>
      </c>
      <c r="G70" s="58">
        <f t="shared" si="35"/>
        <v>423.72</v>
      </c>
      <c r="H70" s="133">
        <f t="shared" si="36"/>
        <v>423.72</v>
      </c>
      <c r="I70" s="44"/>
      <c r="J70" s="41">
        <f>I70+'NAV - BM01'!J81</f>
        <v>0</v>
      </c>
      <c r="K70" s="42">
        <f t="shared" si="37"/>
        <v>0</v>
      </c>
      <c r="L70" s="42">
        <f t="shared" si="38"/>
        <v>0</v>
      </c>
      <c r="M70" s="1"/>
      <c r="N70" s="38">
        <v>1</v>
      </c>
      <c r="O70" s="137">
        <f t="shared" si="39"/>
        <v>0</v>
      </c>
    </row>
    <row r="71" spans="1:15" ht="15.75" customHeight="1">
      <c r="A71" s="132">
        <v>86872</v>
      </c>
      <c r="B71" s="86" t="s">
        <v>155</v>
      </c>
      <c r="C71" s="37" t="s">
        <v>156</v>
      </c>
      <c r="D71" s="36" t="s">
        <v>122</v>
      </c>
      <c r="E71" s="57">
        <f t="shared" si="34"/>
        <v>1</v>
      </c>
      <c r="F71" s="58">
        <v>864.01</v>
      </c>
      <c r="G71" s="58">
        <f t="shared" si="35"/>
        <v>1081.74</v>
      </c>
      <c r="H71" s="133">
        <f t="shared" si="36"/>
        <v>1081.74</v>
      </c>
      <c r="I71" s="44"/>
      <c r="J71" s="41">
        <f>I71+'NAV - BM01'!J82</f>
        <v>0</v>
      </c>
      <c r="K71" s="42">
        <f t="shared" si="37"/>
        <v>0</v>
      </c>
      <c r="L71" s="42">
        <f t="shared" si="38"/>
        <v>0</v>
      </c>
      <c r="M71" s="1"/>
      <c r="N71" s="38">
        <v>1</v>
      </c>
      <c r="O71" s="137">
        <f t="shared" si="39"/>
        <v>0</v>
      </c>
    </row>
    <row r="72" spans="1:15" ht="15.75" customHeight="1">
      <c r="A72" s="132">
        <v>102607</v>
      </c>
      <c r="B72" s="86" t="s">
        <v>157</v>
      </c>
      <c r="C72" s="37" t="s">
        <v>158</v>
      </c>
      <c r="D72" s="36" t="s">
        <v>122</v>
      </c>
      <c r="E72" s="57">
        <f t="shared" si="34"/>
        <v>1</v>
      </c>
      <c r="F72" s="58">
        <v>496.94</v>
      </c>
      <c r="G72" s="58">
        <f t="shared" si="35"/>
        <v>622.16999999999996</v>
      </c>
      <c r="H72" s="133">
        <f t="shared" si="36"/>
        <v>622.16999999999996</v>
      </c>
      <c r="I72" s="44"/>
      <c r="J72" s="41">
        <f>I72+'NAV - BM01'!J83</f>
        <v>0</v>
      </c>
      <c r="K72" s="42">
        <f t="shared" si="37"/>
        <v>0</v>
      </c>
      <c r="L72" s="42">
        <f t="shared" si="38"/>
        <v>0</v>
      </c>
      <c r="M72" s="1"/>
      <c r="N72" s="38">
        <v>1</v>
      </c>
      <c r="O72" s="137">
        <f t="shared" si="39"/>
        <v>0</v>
      </c>
    </row>
    <row r="73" spans="1:15" ht="15.75" customHeight="1">
      <c r="A73" s="132">
        <v>41629</v>
      </c>
      <c r="B73" s="86" t="s">
        <v>159</v>
      </c>
      <c r="C73" s="37" t="s">
        <v>160</v>
      </c>
      <c r="D73" s="36" t="s">
        <v>122</v>
      </c>
      <c r="E73" s="57">
        <f t="shared" si="34"/>
        <v>2</v>
      </c>
      <c r="F73" s="58">
        <v>469.62</v>
      </c>
      <c r="G73" s="58">
        <f t="shared" si="35"/>
        <v>587.97</v>
      </c>
      <c r="H73" s="133">
        <f t="shared" si="36"/>
        <v>1175.94</v>
      </c>
      <c r="I73" s="44"/>
      <c r="J73" s="41">
        <f>I73+'NAV - BM01'!J84</f>
        <v>0</v>
      </c>
      <c r="K73" s="42">
        <f t="shared" si="37"/>
        <v>0</v>
      </c>
      <c r="L73" s="42">
        <f t="shared" si="38"/>
        <v>0</v>
      </c>
      <c r="M73" s="1"/>
      <c r="N73" s="38">
        <v>2</v>
      </c>
      <c r="O73" s="137">
        <f t="shared" si="39"/>
        <v>0</v>
      </c>
    </row>
    <row r="74" spans="1:15" ht="15.75" customHeight="1">
      <c r="A74" s="132">
        <v>39361</v>
      </c>
      <c r="B74" s="86" t="s">
        <v>161</v>
      </c>
      <c r="C74" s="37" t="s">
        <v>162</v>
      </c>
      <c r="D74" s="36" t="s">
        <v>122</v>
      </c>
      <c r="E74" s="57">
        <f t="shared" si="34"/>
        <v>0</v>
      </c>
      <c r="F74" s="58">
        <v>1793.85</v>
      </c>
      <c r="G74" s="58">
        <f t="shared" si="35"/>
        <v>2245.9</v>
      </c>
      <c r="H74" s="133">
        <f t="shared" si="36"/>
        <v>0</v>
      </c>
      <c r="I74" s="44"/>
      <c r="J74" s="41">
        <f>I74+'NAV - BM01'!J85</f>
        <v>1</v>
      </c>
      <c r="K74" s="42">
        <f t="shared" si="37"/>
        <v>0</v>
      </c>
      <c r="L74" s="42">
        <f t="shared" si="38"/>
        <v>0</v>
      </c>
      <c r="M74" s="1"/>
      <c r="N74" s="38">
        <v>0</v>
      </c>
      <c r="O74" s="137"/>
    </row>
    <row r="75" spans="1:15" ht="15.75" customHeight="1">
      <c r="A75" s="132">
        <v>98058</v>
      </c>
      <c r="B75" s="86" t="s">
        <v>163</v>
      </c>
      <c r="C75" s="37" t="s">
        <v>164</v>
      </c>
      <c r="D75" s="36" t="s">
        <v>122</v>
      </c>
      <c r="E75" s="57">
        <f t="shared" si="34"/>
        <v>0</v>
      </c>
      <c r="F75" s="58">
        <v>1793.85</v>
      </c>
      <c r="G75" s="58">
        <f t="shared" si="35"/>
        <v>2245.9</v>
      </c>
      <c r="H75" s="133">
        <f t="shared" si="36"/>
        <v>0</v>
      </c>
      <c r="I75" s="44"/>
      <c r="J75" s="41">
        <f>I75+'NAV - BM01'!J86</f>
        <v>1</v>
      </c>
      <c r="K75" s="42">
        <f t="shared" si="37"/>
        <v>0</v>
      </c>
      <c r="L75" s="42">
        <f t="shared" si="38"/>
        <v>0</v>
      </c>
      <c r="M75" s="1"/>
      <c r="N75" s="38">
        <v>0</v>
      </c>
      <c r="O75" s="137"/>
    </row>
    <row r="76" spans="1:15" ht="15.75" customHeight="1">
      <c r="A76" s="150">
        <v>98062</v>
      </c>
      <c r="B76" s="86" t="s">
        <v>165</v>
      </c>
      <c r="C76" s="92" t="s">
        <v>166</v>
      </c>
      <c r="D76" s="60" t="s">
        <v>122</v>
      </c>
      <c r="E76" s="57">
        <f t="shared" si="34"/>
        <v>0</v>
      </c>
      <c r="F76" s="64">
        <v>2977.07</v>
      </c>
      <c r="G76" s="58">
        <f t="shared" si="35"/>
        <v>3727.3</v>
      </c>
      <c r="H76" s="133">
        <f t="shared" si="36"/>
        <v>0</v>
      </c>
      <c r="I76" s="67"/>
      <c r="J76" s="41">
        <f>I76+'NAV - BM01'!J87</f>
        <v>1</v>
      </c>
      <c r="K76" s="94">
        <f t="shared" si="37"/>
        <v>0</v>
      </c>
      <c r="L76" s="94">
        <f t="shared" si="38"/>
        <v>0</v>
      </c>
      <c r="M76" s="1"/>
      <c r="N76" s="93">
        <v>0</v>
      </c>
      <c r="O76" s="137"/>
    </row>
    <row r="77" spans="1:15" ht="15.75" customHeight="1">
      <c r="A77" s="150">
        <v>102705</v>
      </c>
      <c r="B77" s="86" t="s">
        <v>167</v>
      </c>
      <c r="C77" s="92" t="s">
        <v>168</v>
      </c>
      <c r="D77" s="60" t="s">
        <v>82</v>
      </c>
      <c r="E77" s="57">
        <f t="shared" si="34"/>
        <v>28</v>
      </c>
      <c r="F77" s="64">
        <v>75.81</v>
      </c>
      <c r="G77" s="58">
        <f t="shared" si="35"/>
        <v>94.91</v>
      </c>
      <c r="H77" s="133">
        <f t="shared" si="36"/>
        <v>2657.48</v>
      </c>
      <c r="I77" s="67"/>
      <c r="J77" s="41">
        <f>I77+'NAV - BM01'!J88</f>
        <v>0</v>
      </c>
      <c r="K77" s="94">
        <f t="shared" si="37"/>
        <v>0</v>
      </c>
      <c r="L77" s="94">
        <f t="shared" si="38"/>
        <v>0</v>
      </c>
      <c r="M77" s="1"/>
      <c r="N77" s="93">
        <v>28</v>
      </c>
      <c r="O77" s="137">
        <f>((E77/N77)-1)</f>
        <v>0</v>
      </c>
    </row>
    <row r="78" spans="1:15" ht="15.75" customHeight="1">
      <c r="A78" s="151">
        <v>39390</v>
      </c>
      <c r="B78" s="86" t="s">
        <v>170</v>
      </c>
      <c r="C78" s="55" t="s">
        <v>171</v>
      </c>
      <c r="D78" s="86" t="s">
        <v>122</v>
      </c>
      <c r="E78" s="57">
        <f t="shared" ref="E78:E85" si="40">((100%-J78)*N78)</f>
        <v>12</v>
      </c>
      <c r="F78" s="58">
        <v>23.51</v>
      </c>
      <c r="G78" s="58">
        <f t="shared" ref="G78:G85" si="41">ROUND((F78*$E$3)+F78,2)</f>
        <v>29.43</v>
      </c>
      <c r="H78" s="133">
        <f t="shared" ref="H78:H85" si="42">ROUND(ROUND(E78,2)*G78,2)</f>
        <v>353.16</v>
      </c>
      <c r="I78" s="40"/>
      <c r="J78" s="41">
        <f>I78+'NAV - BM01'!J91</f>
        <v>0</v>
      </c>
      <c r="K78" s="42">
        <f t="shared" ref="K78:K85" si="43">I78*H78</f>
        <v>0</v>
      </c>
      <c r="L78" s="42">
        <f t="shared" ref="L78:L85" si="44">J78*H78</f>
        <v>0</v>
      </c>
      <c r="M78" s="1"/>
      <c r="N78" s="87">
        <v>12</v>
      </c>
      <c r="O78" s="137">
        <f t="shared" ref="O78:O85" si="45">((E78/N78)-1)</f>
        <v>0</v>
      </c>
    </row>
    <row r="79" spans="1:15" ht="15.75" customHeight="1">
      <c r="A79" s="132">
        <v>91926</v>
      </c>
      <c r="B79" s="36" t="s">
        <v>172</v>
      </c>
      <c r="C79" s="37" t="s">
        <v>173</v>
      </c>
      <c r="D79" s="36" t="s">
        <v>82</v>
      </c>
      <c r="E79" s="57">
        <f t="shared" si="40"/>
        <v>185</v>
      </c>
      <c r="F79" s="58">
        <v>4.8899999999999997</v>
      </c>
      <c r="G79" s="58">
        <f t="shared" si="41"/>
        <v>6.12</v>
      </c>
      <c r="H79" s="133">
        <f t="shared" si="42"/>
        <v>1132.2</v>
      </c>
      <c r="I79" s="44"/>
      <c r="J79" s="41">
        <f>I79+'NAV - BM01'!J92</f>
        <v>0</v>
      </c>
      <c r="K79" s="42">
        <f t="shared" si="43"/>
        <v>0</v>
      </c>
      <c r="L79" s="42">
        <f t="shared" si="44"/>
        <v>0</v>
      </c>
      <c r="M79" s="1"/>
      <c r="N79" s="38">
        <v>185</v>
      </c>
      <c r="O79" s="137">
        <f t="shared" si="45"/>
        <v>0</v>
      </c>
    </row>
    <row r="80" spans="1:15" ht="15.75" customHeight="1">
      <c r="A80" s="132">
        <v>1872</v>
      </c>
      <c r="B80" s="36" t="s">
        <v>174</v>
      </c>
      <c r="C80" s="37" t="s">
        <v>175</v>
      </c>
      <c r="D80" s="36" t="s">
        <v>122</v>
      </c>
      <c r="E80" s="57">
        <f t="shared" si="40"/>
        <v>36</v>
      </c>
      <c r="F80" s="58">
        <v>2.86</v>
      </c>
      <c r="G80" s="58">
        <f t="shared" si="41"/>
        <v>3.58</v>
      </c>
      <c r="H80" s="133">
        <f t="shared" si="42"/>
        <v>128.88</v>
      </c>
      <c r="I80" s="44"/>
      <c r="J80" s="41">
        <f>I80+'NAV - BM01'!J93</f>
        <v>0</v>
      </c>
      <c r="K80" s="42">
        <f t="shared" si="43"/>
        <v>0</v>
      </c>
      <c r="L80" s="42">
        <f t="shared" si="44"/>
        <v>0</v>
      </c>
      <c r="M80" s="1"/>
      <c r="N80" s="38">
        <v>36</v>
      </c>
      <c r="O80" s="137">
        <f t="shared" si="45"/>
        <v>0</v>
      </c>
    </row>
    <row r="81" spans="1:15" ht="15.75" customHeight="1">
      <c r="A81" s="132">
        <v>91834</v>
      </c>
      <c r="B81" s="36" t="s">
        <v>176</v>
      </c>
      <c r="C81" s="37" t="s">
        <v>177</v>
      </c>
      <c r="D81" s="36" t="s">
        <v>82</v>
      </c>
      <c r="E81" s="57">
        <f t="shared" si="40"/>
        <v>125</v>
      </c>
      <c r="F81" s="58">
        <v>19.48</v>
      </c>
      <c r="G81" s="58">
        <f t="shared" si="41"/>
        <v>24.39</v>
      </c>
      <c r="H81" s="133">
        <f t="shared" si="42"/>
        <v>3048.75</v>
      </c>
      <c r="I81" s="44"/>
      <c r="J81" s="41">
        <f>I81+'NAV - BM01'!J94</f>
        <v>0</v>
      </c>
      <c r="K81" s="42">
        <f t="shared" si="43"/>
        <v>0</v>
      </c>
      <c r="L81" s="42">
        <f t="shared" si="44"/>
        <v>0</v>
      </c>
      <c r="M81" s="1"/>
      <c r="N81" s="38">
        <v>125</v>
      </c>
      <c r="O81" s="137">
        <f t="shared" si="45"/>
        <v>0</v>
      </c>
    </row>
    <row r="82" spans="1:15" ht="15.75" customHeight="1">
      <c r="A82" s="132">
        <v>91996</v>
      </c>
      <c r="B82" s="36" t="s">
        <v>178</v>
      </c>
      <c r="C82" s="37" t="s">
        <v>179</v>
      </c>
      <c r="D82" s="36" t="s">
        <v>122</v>
      </c>
      <c r="E82" s="57">
        <f t="shared" si="40"/>
        <v>18</v>
      </c>
      <c r="F82" s="58">
        <v>40.47</v>
      </c>
      <c r="G82" s="58">
        <f t="shared" si="41"/>
        <v>50.67</v>
      </c>
      <c r="H82" s="133">
        <f t="shared" si="42"/>
        <v>912.06</v>
      </c>
      <c r="I82" s="44"/>
      <c r="J82" s="41">
        <f>I82+'NAV - BM01'!J95</f>
        <v>0</v>
      </c>
      <c r="K82" s="42">
        <f t="shared" si="43"/>
        <v>0</v>
      </c>
      <c r="L82" s="42">
        <f t="shared" si="44"/>
        <v>0</v>
      </c>
      <c r="M82" s="1"/>
      <c r="N82" s="38">
        <v>18</v>
      </c>
      <c r="O82" s="137">
        <f t="shared" si="45"/>
        <v>0</v>
      </c>
    </row>
    <row r="83" spans="1:15" ht="15.75" customHeight="1">
      <c r="A83" s="132">
        <v>91952</v>
      </c>
      <c r="B83" s="36" t="s">
        <v>180</v>
      </c>
      <c r="C83" s="37" t="s">
        <v>181</v>
      </c>
      <c r="D83" s="36" t="s">
        <v>122</v>
      </c>
      <c r="E83" s="57">
        <f t="shared" si="40"/>
        <v>8</v>
      </c>
      <c r="F83" s="58">
        <v>21.68</v>
      </c>
      <c r="G83" s="58">
        <f t="shared" si="41"/>
        <v>27.14</v>
      </c>
      <c r="H83" s="133">
        <f t="shared" si="42"/>
        <v>217.12</v>
      </c>
      <c r="I83" s="44"/>
      <c r="J83" s="41">
        <f>I83+'NAV - BM01'!J96</f>
        <v>0</v>
      </c>
      <c r="K83" s="42">
        <f t="shared" si="43"/>
        <v>0</v>
      </c>
      <c r="L83" s="42">
        <f t="shared" si="44"/>
        <v>0</v>
      </c>
      <c r="M83" s="1"/>
      <c r="N83" s="38">
        <v>8</v>
      </c>
      <c r="O83" s="137">
        <f t="shared" si="45"/>
        <v>0</v>
      </c>
    </row>
    <row r="84" spans="1:15" ht="15.75" customHeight="1">
      <c r="A84" s="132">
        <v>93656</v>
      </c>
      <c r="B84" s="36" t="s">
        <v>182</v>
      </c>
      <c r="C84" s="37" t="s">
        <v>183</v>
      </c>
      <c r="D84" s="36" t="s">
        <v>122</v>
      </c>
      <c r="E84" s="57">
        <f t="shared" si="40"/>
        <v>1</v>
      </c>
      <c r="F84" s="58">
        <v>12.82</v>
      </c>
      <c r="G84" s="58">
        <f t="shared" si="41"/>
        <v>16.05</v>
      </c>
      <c r="H84" s="133">
        <f t="shared" si="42"/>
        <v>16.05</v>
      </c>
      <c r="I84" s="44"/>
      <c r="J84" s="41">
        <f>I84+'NAV - BM01'!J97</f>
        <v>0</v>
      </c>
      <c r="K84" s="42">
        <f t="shared" si="43"/>
        <v>0</v>
      </c>
      <c r="L84" s="42">
        <f t="shared" si="44"/>
        <v>0</v>
      </c>
      <c r="M84" s="1"/>
      <c r="N84" s="38">
        <v>1</v>
      </c>
      <c r="O84" s="137">
        <f t="shared" si="45"/>
        <v>0</v>
      </c>
    </row>
    <row r="85" spans="1:15" ht="15.75" customHeight="1">
      <c r="A85" s="150">
        <v>93654</v>
      </c>
      <c r="B85" s="60" t="s">
        <v>184</v>
      </c>
      <c r="C85" s="92" t="s">
        <v>185</v>
      </c>
      <c r="D85" s="60" t="s">
        <v>122</v>
      </c>
      <c r="E85" s="57">
        <f t="shared" si="40"/>
        <v>4</v>
      </c>
      <c r="F85" s="64">
        <v>10.82</v>
      </c>
      <c r="G85" s="58">
        <f t="shared" si="41"/>
        <v>13.55</v>
      </c>
      <c r="H85" s="133">
        <f t="shared" si="42"/>
        <v>54.2</v>
      </c>
      <c r="I85" s="67"/>
      <c r="J85" s="41">
        <f>I85+'NAV - BM01'!J98</f>
        <v>0</v>
      </c>
      <c r="K85" s="68">
        <f t="shared" si="43"/>
        <v>0</v>
      </c>
      <c r="L85" s="68">
        <f t="shared" si="44"/>
        <v>0</v>
      </c>
      <c r="M85" s="1"/>
      <c r="N85" s="93">
        <v>4</v>
      </c>
      <c r="O85" s="137">
        <f t="shared" si="45"/>
        <v>0</v>
      </c>
    </row>
    <row r="86" spans="1:15" ht="15.75" customHeight="1">
      <c r="A86" s="152">
        <v>99814</v>
      </c>
      <c r="B86" s="90" t="s">
        <v>187</v>
      </c>
      <c r="C86" s="61" t="s">
        <v>188</v>
      </c>
      <c r="D86" s="90" t="s">
        <v>27</v>
      </c>
      <c r="E86" s="57">
        <f>((100%-J86)*N86)</f>
        <v>198.13</v>
      </c>
      <c r="F86" s="64">
        <v>1.74</v>
      </c>
      <c r="G86" s="58">
        <f>ROUND((F86*$E$3)+F86,2)</f>
        <v>2.1800000000000002</v>
      </c>
      <c r="H86" s="133">
        <f>ROUND(ROUND(E86,2)*G86,2)</f>
        <v>431.92</v>
      </c>
      <c r="I86" s="95"/>
      <c r="J86" s="41">
        <f>I86+'NAV - BM01'!J101</f>
        <v>0</v>
      </c>
      <c r="K86" s="68">
        <f>I86*H86</f>
        <v>0</v>
      </c>
      <c r="L86" s="68">
        <f>J86*H86</f>
        <v>0</v>
      </c>
      <c r="M86" s="1"/>
      <c r="N86" s="90">
        <v>198.13</v>
      </c>
      <c r="O86" s="137">
        <f>((E86/N86)-1)</f>
        <v>0</v>
      </c>
    </row>
    <row r="87" spans="1:15" ht="15.75" customHeight="1" thickBot="1">
      <c r="A87" s="144"/>
      <c r="B87" s="69"/>
      <c r="C87" s="84"/>
      <c r="D87" s="69"/>
      <c r="E87" s="71"/>
      <c r="F87" s="145"/>
      <c r="G87" s="145"/>
      <c r="H87" s="146"/>
      <c r="I87" s="71"/>
      <c r="J87" s="71"/>
      <c r="K87" s="71"/>
      <c r="L87" s="72"/>
      <c r="M87" s="1"/>
      <c r="N87" s="1"/>
    </row>
    <row r="88" spans="1:15" ht="15.75" customHeight="1" thickBot="1">
      <c r="A88" s="153"/>
      <c r="B88" s="154"/>
      <c r="C88" s="154"/>
      <c r="D88" s="154"/>
      <c r="E88" s="155"/>
      <c r="F88" s="155"/>
      <c r="G88" s="156" t="s">
        <v>189</v>
      </c>
      <c r="H88" s="157" t="e">
        <f>H9+#REF!+#REF!+#REF!+#REF!+#REF!+#REF!+#REF!+#REF!</f>
        <v>#REF!</v>
      </c>
      <c r="I88" s="158"/>
      <c r="J88" s="101" t="e">
        <f>L88/H88</f>
        <v>#REF!</v>
      </c>
      <c r="K88" s="102" t="e">
        <f>#REF!+#REF!+#REF!+#REF!+#REF!+#REF!+#REF!+#REF!+K9</f>
        <v>#REF!</v>
      </c>
      <c r="L88" s="103" t="e">
        <f>#REF!+#REF!+#REF!+#REF!+#REF!+#REF!+#REF!+#REF!+L9</f>
        <v>#REF!</v>
      </c>
      <c r="M88" s="1"/>
      <c r="N88" s="1"/>
    </row>
    <row r="89" spans="1:15" ht="15.75" customHeight="1">
      <c r="A89" s="105"/>
      <c r="B89" s="106"/>
      <c r="C89" s="106"/>
      <c r="D89" s="106"/>
      <c r="E89" s="17"/>
      <c r="F89" s="17"/>
      <c r="G89" s="159"/>
      <c r="H89" s="160"/>
      <c r="L89" s="1"/>
      <c r="M89" s="1"/>
      <c r="N89" s="1"/>
    </row>
    <row r="90" spans="1:15" ht="15.75" customHeight="1">
      <c r="A90" s="104" t="s">
        <v>200</v>
      </c>
      <c r="B90" s="199"/>
      <c r="C90" s="199"/>
      <c r="E90" s="17"/>
      <c r="F90" s="17"/>
      <c r="G90" s="17"/>
      <c r="H90" s="17"/>
      <c r="L90" s="1"/>
      <c r="M90" s="1"/>
      <c r="N90" s="1"/>
    </row>
    <row r="91" spans="1:15" ht="15.75" customHeight="1">
      <c r="A91" s="105"/>
      <c r="E91" s="17"/>
      <c r="F91" s="17"/>
      <c r="G91" s="17"/>
      <c r="H91" s="17"/>
      <c r="L91" s="1"/>
      <c r="M91" s="1"/>
      <c r="N91" s="1"/>
    </row>
    <row r="92" spans="1:15" ht="15.75" customHeight="1">
      <c r="A92" s="105"/>
      <c r="E92" s="17"/>
      <c r="F92" s="17"/>
      <c r="G92" s="17"/>
      <c r="H92" s="17"/>
      <c r="L92" s="1"/>
      <c r="M92" s="1"/>
      <c r="N92" s="1"/>
    </row>
    <row r="93" spans="1:15" ht="15.75" customHeight="1">
      <c r="A93" s="105"/>
      <c r="E93" s="17"/>
      <c r="F93" s="17"/>
      <c r="G93" s="17"/>
      <c r="H93" s="17"/>
      <c r="L93" s="1"/>
      <c r="M93" s="1"/>
      <c r="N93" s="1"/>
    </row>
    <row r="94" spans="1:15" ht="15.75" customHeight="1">
      <c r="A94" s="105"/>
      <c r="E94" s="17"/>
      <c r="F94" s="17"/>
      <c r="G94" s="17"/>
      <c r="H94" s="17"/>
      <c r="L94" s="1"/>
      <c r="M94" s="1"/>
      <c r="N94" s="1"/>
    </row>
    <row r="95" spans="1:15" ht="15.75" customHeight="1">
      <c r="A95" s="105"/>
      <c r="C95" s="106" t="s">
        <v>191</v>
      </c>
      <c r="D95" s="106" t="s">
        <v>192</v>
      </c>
      <c r="E95" s="17"/>
      <c r="F95" s="17"/>
      <c r="G95" s="17"/>
      <c r="H95" s="17"/>
      <c r="L95" s="1"/>
      <c r="M95" s="1"/>
      <c r="N95" s="1"/>
    </row>
    <row r="96" spans="1:15" ht="15.75" customHeight="1">
      <c r="A96" s="105"/>
      <c r="C96" s="106" t="s">
        <v>193</v>
      </c>
      <c r="D96" s="200" t="s">
        <v>194</v>
      </c>
      <c r="E96" s="201"/>
      <c r="F96" s="201"/>
      <c r="G96" s="17"/>
      <c r="H96" s="17"/>
      <c r="L96" s="1"/>
      <c r="M96" s="1"/>
      <c r="N96" s="1"/>
    </row>
    <row r="97" spans="1:14" ht="15.75" customHeight="1">
      <c r="A97" s="105"/>
      <c r="E97" s="17"/>
      <c r="F97" s="17"/>
      <c r="G97" s="17"/>
      <c r="H97" s="17"/>
      <c r="L97" s="1"/>
      <c r="M97" s="1"/>
      <c r="N97" s="1"/>
    </row>
    <row r="98" spans="1:14" ht="15.75" customHeight="1">
      <c r="A98" s="105"/>
      <c r="E98" s="17"/>
      <c r="F98" s="17"/>
      <c r="G98" s="17"/>
      <c r="H98" s="17"/>
      <c r="L98" s="1"/>
      <c r="M98" s="1"/>
      <c r="N98" s="1"/>
    </row>
    <row r="99" spans="1:14" ht="15.75" customHeight="1">
      <c r="A99" s="105"/>
      <c r="E99" s="17"/>
      <c r="F99" s="17"/>
      <c r="G99" s="17"/>
      <c r="H99" s="17"/>
      <c r="L99" s="1"/>
      <c r="M99" s="1"/>
      <c r="N99" s="1"/>
    </row>
    <row r="100" spans="1:14" ht="15.75" customHeight="1">
      <c r="A100" s="105"/>
      <c r="E100" s="17"/>
      <c r="F100" s="17"/>
      <c r="G100" s="17"/>
      <c r="H100" s="17"/>
      <c r="L100" s="1"/>
      <c r="M100" s="1"/>
      <c r="N100" s="1"/>
    </row>
    <row r="101" spans="1:14" ht="15.75" customHeight="1">
      <c r="A101" s="105"/>
      <c r="E101" s="17"/>
      <c r="F101" s="17"/>
      <c r="G101" s="17"/>
      <c r="H101" s="17"/>
      <c r="L101" s="1"/>
      <c r="M101" s="1"/>
      <c r="N101" s="1"/>
    </row>
    <row r="102" spans="1:14" ht="15.75" customHeight="1">
      <c r="A102" s="105"/>
      <c r="E102" s="17"/>
      <c r="F102" s="17"/>
      <c r="G102" s="17"/>
      <c r="H102" s="17"/>
      <c r="L102" s="1"/>
      <c r="M102" s="1"/>
      <c r="N102" s="1"/>
    </row>
    <row r="103" spans="1:14" ht="15.75" customHeight="1">
      <c r="A103" s="105"/>
      <c r="E103" s="17"/>
      <c r="F103" s="17"/>
      <c r="G103" s="17"/>
      <c r="H103" s="17"/>
      <c r="L103" s="1"/>
      <c r="M103" s="1"/>
      <c r="N103" s="1"/>
    </row>
    <row r="104" spans="1:14" ht="15.75" customHeight="1">
      <c r="A104" s="105"/>
      <c r="E104" s="17"/>
      <c r="F104" s="17"/>
      <c r="G104" s="17"/>
      <c r="H104" s="17"/>
      <c r="L104" s="1"/>
      <c r="M104" s="1"/>
      <c r="N104" s="1"/>
    </row>
    <row r="105" spans="1:14" ht="15.75" customHeight="1">
      <c r="A105" s="105"/>
      <c r="E105" s="17"/>
      <c r="F105" s="17"/>
      <c r="G105" s="17"/>
      <c r="H105" s="17"/>
      <c r="L105" s="1"/>
      <c r="M105" s="1"/>
      <c r="N105" s="1"/>
    </row>
    <row r="106" spans="1:14" ht="15.75" customHeight="1">
      <c r="A106" s="105"/>
      <c r="E106" s="17"/>
      <c r="F106" s="17"/>
      <c r="G106" s="17"/>
      <c r="H106" s="17"/>
      <c r="L106" s="1"/>
      <c r="M106" s="1"/>
      <c r="N106" s="1"/>
    </row>
    <row r="107" spans="1:14" ht="15.75" customHeight="1">
      <c r="A107" s="105"/>
      <c r="E107" s="17"/>
      <c r="F107" s="17"/>
      <c r="G107" s="17"/>
      <c r="H107" s="17"/>
      <c r="L107" s="1"/>
      <c r="M107" s="1"/>
      <c r="N107" s="1"/>
    </row>
    <row r="108" spans="1:14" ht="15.75" customHeight="1">
      <c r="A108" s="105"/>
      <c r="E108" s="17"/>
      <c r="F108" s="17"/>
      <c r="G108" s="17"/>
      <c r="H108" s="17"/>
      <c r="L108" s="1"/>
      <c r="M108" s="1"/>
      <c r="N108" s="1"/>
    </row>
    <row r="109" spans="1:14" ht="15.75" customHeight="1">
      <c r="A109" s="105"/>
      <c r="E109" s="17"/>
      <c r="F109" s="17"/>
      <c r="G109" s="17"/>
      <c r="H109" s="17"/>
      <c r="L109" s="1"/>
      <c r="M109" s="1"/>
      <c r="N109" s="1"/>
    </row>
    <row r="110" spans="1:14" ht="15.75" customHeight="1">
      <c r="A110" s="105"/>
      <c r="E110" s="17"/>
      <c r="F110" s="17"/>
      <c r="G110" s="17"/>
      <c r="H110" s="17"/>
      <c r="L110" s="1"/>
      <c r="M110" s="1"/>
      <c r="N110" s="1"/>
    </row>
    <row r="111" spans="1:14" ht="15.75" customHeight="1">
      <c r="A111" s="105"/>
      <c r="E111" s="17"/>
      <c r="F111" s="17"/>
      <c r="G111" s="17"/>
      <c r="H111" s="17"/>
      <c r="L111" s="1"/>
      <c r="M111" s="1"/>
      <c r="N111" s="1"/>
    </row>
    <row r="112" spans="1:14" ht="15.75" customHeight="1">
      <c r="A112" s="105"/>
      <c r="E112" s="17"/>
      <c r="F112" s="17"/>
      <c r="G112" s="17"/>
      <c r="H112" s="17"/>
      <c r="L112" s="1"/>
      <c r="M112" s="1"/>
      <c r="N112" s="1"/>
    </row>
    <row r="113" spans="1:14" ht="15.75" customHeight="1">
      <c r="A113" s="105"/>
      <c r="E113" s="17"/>
      <c r="F113" s="17"/>
      <c r="G113" s="17"/>
      <c r="H113" s="17"/>
      <c r="L113" s="1"/>
      <c r="M113" s="1"/>
      <c r="N113" s="1"/>
    </row>
    <row r="114" spans="1:14" ht="15.75" customHeight="1">
      <c r="A114" s="105"/>
      <c r="E114" s="17"/>
      <c r="F114" s="17"/>
      <c r="G114" s="17"/>
      <c r="H114" s="17"/>
      <c r="L114" s="1"/>
      <c r="M114" s="1"/>
      <c r="N114" s="1"/>
    </row>
    <row r="115" spans="1:14" ht="15.75" customHeight="1">
      <c r="A115" s="105"/>
      <c r="E115" s="17"/>
      <c r="F115" s="17"/>
      <c r="G115" s="17"/>
      <c r="H115" s="17"/>
      <c r="L115" s="1"/>
      <c r="M115" s="1"/>
      <c r="N115" s="1"/>
    </row>
    <row r="116" spans="1:14" ht="15.75" customHeight="1">
      <c r="A116" s="105"/>
      <c r="E116" s="17"/>
      <c r="F116" s="17"/>
      <c r="G116" s="17"/>
      <c r="H116" s="17"/>
      <c r="L116" s="1"/>
      <c r="M116" s="1"/>
      <c r="N116" s="1"/>
    </row>
    <row r="117" spans="1:14" ht="15.75" customHeight="1">
      <c r="A117" s="105"/>
      <c r="E117" s="17"/>
      <c r="F117" s="17"/>
      <c r="G117" s="17"/>
      <c r="H117" s="17"/>
      <c r="L117" s="1"/>
      <c r="M117" s="1"/>
      <c r="N117" s="1"/>
    </row>
    <row r="118" spans="1:14" ht="15.75" customHeight="1">
      <c r="A118" s="105"/>
      <c r="E118" s="17"/>
      <c r="F118" s="17"/>
      <c r="G118" s="17"/>
      <c r="H118" s="17"/>
      <c r="L118" s="1"/>
      <c r="M118" s="1"/>
      <c r="N118" s="1"/>
    </row>
    <row r="119" spans="1:14" ht="15.75" customHeight="1">
      <c r="A119" s="105"/>
      <c r="E119" s="17"/>
      <c r="F119" s="17"/>
      <c r="G119" s="17"/>
      <c r="H119" s="17"/>
      <c r="L119" s="1"/>
      <c r="M119" s="1"/>
      <c r="N119" s="1"/>
    </row>
    <row r="120" spans="1:14" ht="15.75" customHeight="1">
      <c r="A120" s="105"/>
      <c r="E120" s="17"/>
      <c r="F120" s="17"/>
      <c r="G120" s="17"/>
      <c r="H120" s="17"/>
      <c r="L120" s="1"/>
      <c r="M120" s="1"/>
      <c r="N120" s="1"/>
    </row>
    <row r="121" spans="1:14" ht="15.75" customHeight="1">
      <c r="A121" s="105"/>
      <c r="E121" s="17"/>
      <c r="F121" s="17"/>
      <c r="G121" s="17"/>
      <c r="H121" s="17"/>
      <c r="L121" s="1"/>
      <c r="M121" s="1"/>
      <c r="N121" s="1"/>
    </row>
    <row r="122" spans="1:14" ht="15.75" customHeight="1">
      <c r="A122" s="105"/>
      <c r="E122" s="17"/>
      <c r="F122" s="17"/>
      <c r="G122" s="17"/>
      <c r="H122" s="17"/>
      <c r="L122" s="1"/>
      <c r="M122" s="1"/>
      <c r="N122" s="1"/>
    </row>
    <row r="123" spans="1:14" ht="15.75" customHeight="1">
      <c r="A123" s="105"/>
      <c r="E123" s="17"/>
      <c r="F123" s="17"/>
      <c r="G123" s="17"/>
      <c r="H123" s="17"/>
      <c r="L123" s="1"/>
      <c r="M123" s="1"/>
      <c r="N123" s="1"/>
    </row>
    <row r="124" spans="1:14" ht="15.75" customHeight="1">
      <c r="A124" s="105"/>
      <c r="E124" s="17"/>
      <c r="F124" s="17"/>
      <c r="G124" s="17"/>
      <c r="H124" s="17"/>
      <c r="L124" s="1"/>
      <c r="M124" s="1"/>
      <c r="N124" s="1"/>
    </row>
    <row r="125" spans="1:14" ht="15.75" customHeight="1">
      <c r="A125" s="105"/>
      <c r="E125" s="17"/>
      <c r="F125" s="17"/>
      <c r="G125" s="17"/>
      <c r="H125" s="17"/>
      <c r="L125" s="1"/>
      <c r="M125" s="1"/>
      <c r="N125" s="1"/>
    </row>
    <row r="126" spans="1:14" ht="15.75" customHeight="1">
      <c r="A126" s="105"/>
      <c r="E126" s="17"/>
      <c r="F126" s="17"/>
      <c r="G126" s="17"/>
      <c r="H126" s="17"/>
      <c r="L126" s="1"/>
      <c r="M126" s="1"/>
      <c r="N126" s="1"/>
    </row>
    <row r="127" spans="1:14" ht="15.75" customHeight="1">
      <c r="A127" s="105"/>
      <c r="E127" s="17"/>
      <c r="F127" s="17"/>
      <c r="G127" s="17"/>
      <c r="H127" s="17"/>
      <c r="L127" s="1"/>
      <c r="M127" s="1"/>
      <c r="N127" s="1"/>
    </row>
    <row r="128" spans="1:14" ht="15.75" customHeight="1">
      <c r="A128" s="105"/>
      <c r="E128" s="17"/>
      <c r="F128" s="17"/>
      <c r="G128" s="17"/>
      <c r="H128" s="17"/>
      <c r="L128" s="1"/>
      <c r="M128" s="1"/>
      <c r="N128" s="1"/>
    </row>
    <row r="129" spans="1:14" ht="15.75" customHeight="1">
      <c r="A129" s="105"/>
      <c r="E129" s="17"/>
      <c r="F129" s="17"/>
      <c r="G129" s="17"/>
      <c r="H129" s="17"/>
      <c r="L129" s="1"/>
      <c r="M129" s="1"/>
      <c r="N129" s="1"/>
    </row>
    <row r="130" spans="1:14" ht="15.75" customHeight="1">
      <c r="A130" s="105"/>
      <c r="E130" s="17"/>
      <c r="F130" s="17"/>
      <c r="G130" s="17"/>
      <c r="H130" s="17"/>
      <c r="L130" s="1"/>
      <c r="M130" s="1"/>
      <c r="N130" s="1"/>
    </row>
    <row r="131" spans="1:14" ht="15.75" customHeight="1">
      <c r="A131" s="105"/>
      <c r="E131" s="17"/>
      <c r="F131" s="17"/>
      <c r="G131" s="17"/>
      <c r="H131" s="17"/>
      <c r="L131" s="1"/>
      <c r="M131" s="1"/>
      <c r="N131" s="1"/>
    </row>
    <row r="132" spans="1:14" ht="15.75" customHeight="1">
      <c r="A132" s="105"/>
      <c r="E132" s="17"/>
      <c r="F132" s="17"/>
      <c r="G132" s="17"/>
      <c r="H132" s="17"/>
      <c r="L132" s="1"/>
      <c r="M132" s="1"/>
      <c r="N132" s="1"/>
    </row>
    <row r="133" spans="1:14" ht="15.75" customHeight="1">
      <c r="A133" s="105"/>
      <c r="E133" s="17"/>
      <c r="F133" s="17"/>
      <c r="G133" s="17"/>
      <c r="H133" s="17"/>
      <c r="L133" s="1"/>
      <c r="M133" s="1"/>
      <c r="N133" s="1"/>
    </row>
    <row r="134" spans="1:14" ht="15.75" customHeight="1">
      <c r="A134" s="105"/>
      <c r="E134" s="17"/>
      <c r="F134" s="17"/>
      <c r="G134" s="17"/>
      <c r="H134" s="17"/>
      <c r="L134" s="1"/>
      <c r="M134" s="1"/>
      <c r="N134" s="1"/>
    </row>
    <row r="135" spans="1:14" ht="15.75" customHeight="1">
      <c r="A135" s="105"/>
      <c r="E135" s="17"/>
      <c r="F135" s="17"/>
      <c r="G135" s="17"/>
      <c r="H135" s="17"/>
      <c r="L135" s="1"/>
      <c r="M135" s="1"/>
      <c r="N135" s="1"/>
    </row>
    <row r="136" spans="1:14" ht="15.75" customHeight="1">
      <c r="A136" s="105"/>
      <c r="E136" s="17"/>
      <c r="F136" s="17"/>
      <c r="G136" s="17"/>
      <c r="H136" s="17"/>
      <c r="L136" s="1"/>
      <c r="M136" s="1"/>
      <c r="N136" s="1"/>
    </row>
    <row r="137" spans="1:14" ht="15.75" customHeight="1">
      <c r="A137" s="105"/>
      <c r="E137" s="17"/>
      <c r="F137" s="17"/>
      <c r="G137" s="17"/>
      <c r="H137" s="17"/>
      <c r="L137" s="1"/>
      <c r="M137" s="1"/>
      <c r="N137" s="1"/>
    </row>
    <row r="138" spans="1:14" ht="15.75" customHeight="1">
      <c r="A138" s="105"/>
      <c r="E138" s="17"/>
      <c r="F138" s="17"/>
      <c r="G138" s="17"/>
      <c r="H138" s="17"/>
      <c r="L138" s="1"/>
      <c r="M138" s="1"/>
      <c r="N138" s="1"/>
    </row>
    <row r="139" spans="1:14" ht="15.75" customHeight="1">
      <c r="A139" s="105"/>
      <c r="E139" s="17"/>
      <c r="F139" s="17"/>
      <c r="G139" s="17"/>
      <c r="H139" s="17"/>
      <c r="L139" s="1"/>
      <c r="M139" s="1"/>
      <c r="N139" s="1"/>
    </row>
    <row r="140" spans="1:14" ht="15.75" customHeight="1">
      <c r="A140" s="105"/>
      <c r="E140" s="17"/>
      <c r="F140" s="17"/>
      <c r="G140" s="17"/>
      <c r="H140" s="17"/>
      <c r="L140" s="1"/>
      <c r="M140" s="1"/>
      <c r="N140" s="1"/>
    </row>
    <row r="141" spans="1:14" ht="15.75" customHeight="1">
      <c r="A141" s="105"/>
      <c r="E141" s="17"/>
      <c r="F141" s="17"/>
      <c r="G141" s="17"/>
      <c r="H141" s="17"/>
      <c r="L141" s="1"/>
      <c r="M141" s="1"/>
      <c r="N141" s="1"/>
    </row>
    <row r="142" spans="1:14" ht="15.75" customHeight="1">
      <c r="A142" s="105"/>
      <c r="E142" s="17"/>
      <c r="F142" s="17"/>
      <c r="G142" s="17"/>
      <c r="H142" s="17"/>
      <c r="L142" s="1"/>
      <c r="M142" s="1"/>
      <c r="N142" s="1"/>
    </row>
    <row r="143" spans="1:14" ht="15.75" customHeight="1">
      <c r="A143" s="105"/>
      <c r="E143" s="17"/>
      <c r="F143" s="17"/>
      <c r="G143" s="17"/>
      <c r="H143" s="17"/>
      <c r="L143" s="1"/>
      <c r="M143" s="1"/>
      <c r="N143" s="1"/>
    </row>
    <row r="144" spans="1:14" ht="15.75" customHeight="1">
      <c r="A144" s="105"/>
      <c r="E144" s="17"/>
      <c r="F144" s="17"/>
      <c r="G144" s="17"/>
      <c r="H144" s="17"/>
      <c r="L144" s="1"/>
      <c r="M144" s="1"/>
      <c r="N144" s="1"/>
    </row>
    <row r="145" spans="1:14" ht="15.75" customHeight="1">
      <c r="A145" s="105"/>
      <c r="E145" s="17"/>
      <c r="F145" s="17"/>
      <c r="G145" s="17"/>
      <c r="H145" s="17"/>
      <c r="L145" s="1"/>
      <c r="M145" s="1"/>
      <c r="N145" s="1"/>
    </row>
    <row r="146" spans="1:14" ht="15.75" customHeight="1">
      <c r="A146" s="105"/>
      <c r="E146" s="17"/>
      <c r="F146" s="17"/>
      <c r="G146" s="17"/>
      <c r="H146" s="17"/>
      <c r="L146" s="1"/>
      <c r="M146" s="1"/>
      <c r="N146" s="1"/>
    </row>
    <row r="147" spans="1:14" ht="15.75" customHeight="1">
      <c r="A147" s="105"/>
      <c r="E147" s="17"/>
      <c r="F147" s="17"/>
      <c r="G147" s="17"/>
      <c r="H147" s="17"/>
      <c r="L147" s="1"/>
      <c r="M147" s="1"/>
      <c r="N147" s="1"/>
    </row>
    <row r="148" spans="1:14" ht="15.75" customHeight="1">
      <c r="A148" s="105"/>
      <c r="E148" s="17"/>
      <c r="F148" s="17"/>
      <c r="G148" s="17"/>
      <c r="H148" s="17"/>
      <c r="L148" s="1"/>
      <c r="M148" s="1"/>
      <c r="N148" s="1"/>
    </row>
    <row r="149" spans="1:14" ht="15.75" customHeight="1">
      <c r="A149" s="105"/>
      <c r="E149" s="17"/>
      <c r="F149" s="17"/>
      <c r="G149" s="17"/>
      <c r="H149" s="17"/>
      <c r="L149" s="1"/>
      <c r="M149" s="1"/>
      <c r="N149" s="1"/>
    </row>
    <row r="150" spans="1:14" ht="15.75" customHeight="1">
      <c r="A150" s="105"/>
      <c r="E150" s="17"/>
      <c r="F150" s="17"/>
      <c r="G150" s="17"/>
      <c r="H150" s="17"/>
      <c r="L150" s="1"/>
      <c r="M150" s="1"/>
      <c r="N150" s="1"/>
    </row>
    <row r="151" spans="1:14" ht="15.75" customHeight="1">
      <c r="A151" s="105"/>
      <c r="E151" s="17"/>
      <c r="F151" s="17"/>
      <c r="G151" s="17"/>
      <c r="H151" s="17"/>
      <c r="L151" s="1"/>
      <c r="M151" s="1"/>
      <c r="N151" s="1"/>
    </row>
    <row r="152" spans="1:14" ht="15.75" customHeight="1">
      <c r="A152" s="105"/>
      <c r="E152" s="17"/>
      <c r="F152" s="17"/>
      <c r="G152" s="17"/>
      <c r="H152" s="17"/>
      <c r="L152" s="1"/>
      <c r="M152" s="1"/>
      <c r="N152" s="1"/>
    </row>
    <row r="153" spans="1:14" ht="15.75" customHeight="1">
      <c r="A153" s="105"/>
      <c r="E153" s="17"/>
      <c r="F153" s="17"/>
      <c r="G153" s="17"/>
      <c r="H153" s="17"/>
      <c r="L153" s="1"/>
      <c r="M153" s="1"/>
      <c r="N153" s="1"/>
    </row>
    <row r="154" spans="1:14" ht="15.75" customHeight="1">
      <c r="A154" s="105"/>
      <c r="E154" s="17"/>
      <c r="F154" s="17"/>
      <c r="G154" s="17"/>
      <c r="H154" s="17"/>
      <c r="L154" s="1"/>
      <c r="M154" s="1"/>
      <c r="N154" s="1"/>
    </row>
    <row r="155" spans="1:14" ht="15.75" customHeight="1">
      <c r="A155" s="105"/>
      <c r="E155" s="17"/>
      <c r="F155" s="17"/>
      <c r="G155" s="17"/>
      <c r="H155" s="17"/>
      <c r="L155" s="1"/>
      <c r="M155" s="1"/>
      <c r="N155" s="1"/>
    </row>
    <row r="156" spans="1:14" ht="15.75" customHeight="1">
      <c r="A156" s="105"/>
      <c r="E156" s="17"/>
      <c r="F156" s="17"/>
      <c r="G156" s="17"/>
      <c r="H156" s="17"/>
      <c r="L156" s="1"/>
      <c r="M156" s="1"/>
      <c r="N156" s="1"/>
    </row>
    <row r="157" spans="1:14" ht="15.75" customHeight="1">
      <c r="A157" s="105"/>
      <c r="E157" s="17"/>
      <c r="F157" s="17"/>
      <c r="G157" s="17"/>
      <c r="H157" s="17"/>
      <c r="L157" s="1"/>
      <c r="M157" s="1"/>
      <c r="N157" s="1"/>
    </row>
    <row r="158" spans="1:14" ht="15.75" customHeight="1">
      <c r="A158" s="105"/>
      <c r="E158" s="17"/>
      <c r="F158" s="17"/>
      <c r="G158" s="17"/>
      <c r="H158" s="17"/>
      <c r="L158" s="1"/>
      <c r="M158" s="1"/>
      <c r="N158" s="1"/>
    </row>
    <row r="159" spans="1:14" ht="15.75" customHeight="1">
      <c r="A159" s="105"/>
      <c r="E159" s="17"/>
      <c r="F159" s="17"/>
      <c r="G159" s="17"/>
      <c r="H159" s="17"/>
      <c r="L159" s="1"/>
      <c r="M159" s="1"/>
      <c r="N159" s="1"/>
    </row>
    <row r="160" spans="1:14" ht="15.75" customHeight="1">
      <c r="A160" s="105"/>
      <c r="E160" s="17"/>
      <c r="F160" s="17"/>
      <c r="G160" s="17"/>
      <c r="H160" s="17"/>
      <c r="L160" s="1"/>
      <c r="M160" s="1"/>
      <c r="N160" s="1"/>
    </row>
    <row r="161" spans="1:14" ht="15.75" customHeight="1">
      <c r="A161" s="105"/>
      <c r="E161" s="17"/>
      <c r="F161" s="17"/>
      <c r="G161" s="17"/>
      <c r="H161" s="17"/>
      <c r="L161" s="1"/>
      <c r="M161" s="1"/>
      <c r="N161" s="1"/>
    </row>
    <row r="162" spans="1:14" ht="15.75" customHeight="1">
      <c r="A162" s="105"/>
      <c r="E162" s="17"/>
      <c r="F162" s="17"/>
      <c r="G162" s="17"/>
      <c r="H162" s="17"/>
      <c r="L162" s="1"/>
      <c r="M162" s="1"/>
      <c r="N162" s="1"/>
    </row>
    <row r="163" spans="1:14" ht="15.75" customHeight="1">
      <c r="A163" s="105"/>
      <c r="E163" s="17"/>
      <c r="F163" s="17"/>
      <c r="G163" s="17"/>
      <c r="H163" s="17"/>
      <c r="L163" s="1"/>
      <c r="M163" s="1"/>
      <c r="N163" s="1"/>
    </row>
    <row r="164" spans="1:14" ht="15.75" customHeight="1">
      <c r="A164" s="105"/>
      <c r="E164" s="17"/>
      <c r="F164" s="17"/>
      <c r="G164" s="17"/>
      <c r="H164" s="17"/>
      <c r="L164" s="1"/>
      <c r="M164" s="1"/>
      <c r="N164" s="1"/>
    </row>
    <row r="165" spans="1:14" ht="15.75" customHeight="1">
      <c r="A165" s="105"/>
      <c r="E165" s="17"/>
      <c r="F165" s="17"/>
      <c r="G165" s="17"/>
      <c r="H165" s="17"/>
      <c r="L165" s="1"/>
      <c r="M165" s="1"/>
      <c r="N165" s="1"/>
    </row>
    <row r="166" spans="1:14" ht="15.75" customHeight="1">
      <c r="A166" s="105"/>
      <c r="E166" s="17"/>
      <c r="F166" s="17"/>
      <c r="G166" s="17"/>
      <c r="H166" s="17"/>
      <c r="L166" s="1"/>
      <c r="M166" s="1"/>
      <c r="N166" s="1"/>
    </row>
    <row r="167" spans="1:14" ht="15.75" customHeight="1">
      <c r="A167" s="105"/>
      <c r="E167" s="17"/>
      <c r="F167" s="17"/>
      <c r="G167" s="17"/>
      <c r="H167" s="17"/>
      <c r="L167" s="1"/>
      <c r="M167" s="1"/>
      <c r="N167" s="1"/>
    </row>
    <row r="168" spans="1:14" ht="15.75" customHeight="1">
      <c r="A168" s="105"/>
      <c r="E168" s="17"/>
      <c r="F168" s="17"/>
      <c r="G168" s="17"/>
      <c r="H168" s="17"/>
      <c r="L168" s="1"/>
      <c r="M168" s="1"/>
      <c r="N168" s="1"/>
    </row>
    <row r="169" spans="1:14" ht="15.75" customHeight="1">
      <c r="A169" s="105"/>
      <c r="E169" s="17"/>
      <c r="F169" s="17"/>
      <c r="G169" s="17"/>
      <c r="H169" s="17"/>
      <c r="L169" s="1"/>
      <c r="M169" s="1"/>
      <c r="N169" s="1"/>
    </row>
    <row r="170" spans="1:14" ht="15.75" customHeight="1">
      <c r="A170" s="105"/>
      <c r="E170" s="17"/>
      <c r="F170" s="17"/>
      <c r="G170" s="17"/>
      <c r="H170" s="17"/>
      <c r="L170" s="1"/>
      <c r="M170" s="1"/>
      <c r="N170" s="1"/>
    </row>
    <row r="171" spans="1:14" ht="15.75" customHeight="1">
      <c r="A171" s="105"/>
      <c r="E171" s="17"/>
      <c r="F171" s="17"/>
      <c r="G171" s="17"/>
      <c r="H171" s="17"/>
      <c r="L171" s="1"/>
      <c r="M171" s="1"/>
      <c r="N171" s="1"/>
    </row>
    <row r="172" spans="1:14" ht="15.75" customHeight="1">
      <c r="A172" s="105"/>
      <c r="E172" s="17"/>
      <c r="F172" s="17"/>
      <c r="G172" s="17"/>
      <c r="H172" s="17"/>
      <c r="L172" s="1"/>
      <c r="M172" s="1"/>
      <c r="N172" s="1"/>
    </row>
    <row r="173" spans="1:14" ht="15.75" customHeight="1">
      <c r="A173" s="105"/>
      <c r="E173" s="17"/>
      <c r="F173" s="17"/>
      <c r="G173" s="17"/>
      <c r="H173" s="17"/>
      <c r="L173" s="1"/>
      <c r="M173" s="1"/>
      <c r="N173" s="1"/>
    </row>
    <row r="174" spans="1:14" ht="15.75" customHeight="1">
      <c r="A174" s="105"/>
      <c r="E174" s="17"/>
      <c r="F174" s="17"/>
      <c r="G174" s="17"/>
      <c r="H174" s="17"/>
      <c r="L174" s="1"/>
      <c r="M174" s="1"/>
      <c r="N174" s="1"/>
    </row>
    <row r="175" spans="1:14" ht="15.75" customHeight="1">
      <c r="A175" s="105"/>
      <c r="E175" s="17"/>
      <c r="F175" s="17"/>
      <c r="G175" s="17"/>
      <c r="H175" s="17"/>
      <c r="L175" s="1"/>
      <c r="M175" s="1"/>
      <c r="N175" s="1"/>
    </row>
    <row r="176" spans="1:14" ht="15.75" customHeight="1">
      <c r="A176" s="105"/>
      <c r="E176" s="17"/>
      <c r="F176" s="17"/>
      <c r="G176" s="17"/>
      <c r="H176" s="17"/>
      <c r="L176" s="1"/>
      <c r="M176" s="1"/>
      <c r="N176" s="1"/>
    </row>
    <row r="177" spans="1:14" ht="15.75" customHeight="1">
      <c r="A177" s="105"/>
      <c r="E177" s="17"/>
      <c r="F177" s="17"/>
      <c r="G177" s="17"/>
      <c r="H177" s="17"/>
      <c r="L177" s="1"/>
      <c r="M177" s="1"/>
      <c r="N177" s="1"/>
    </row>
    <row r="178" spans="1:14" ht="15.75" customHeight="1">
      <c r="A178" s="105"/>
      <c r="E178" s="17"/>
      <c r="F178" s="17"/>
      <c r="G178" s="17"/>
      <c r="H178" s="17"/>
      <c r="L178" s="1"/>
      <c r="M178" s="1"/>
      <c r="N178" s="1"/>
    </row>
    <row r="179" spans="1:14" ht="15.75" customHeight="1">
      <c r="A179" s="105"/>
      <c r="E179" s="17"/>
      <c r="F179" s="17"/>
      <c r="G179" s="17"/>
      <c r="H179" s="17"/>
      <c r="L179" s="1"/>
      <c r="M179" s="1"/>
      <c r="N179" s="1"/>
    </row>
    <row r="180" spans="1:14" ht="15.75" customHeight="1">
      <c r="A180" s="105"/>
      <c r="E180" s="17"/>
      <c r="F180" s="17"/>
      <c r="G180" s="17"/>
      <c r="H180" s="17"/>
      <c r="L180" s="1"/>
      <c r="M180" s="1"/>
      <c r="N180" s="1"/>
    </row>
    <row r="181" spans="1:14" ht="15.75" customHeight="1">
      <c r="A181" s="105"/>
      <c r="E181" s="17"/>
      <c r="F181" s="17"/>
      <c r="G181" s="17"/>
      <c r="H181" s="17"/>
      <c r="L181" s="1"/>
      <c r="M181" s="1"/>
      <c r="N181" s="1"/>
    </row>
    <row r="182" spans="1:14" ht="15.75" customHeight="1">
      <c r="A182" s="105"/>
      <c r="E182" s="17"/>
      <c r="F182" s="17"/>
      <c r="G182" s="17"/>
      <c r="H182" s="17"/>
      <c r="L182" s="1"/>
      <c r="M182" s="1"/>
      <c r="N182" s="1"/>
    </row>
    <row r="183" spans="1:14" ht="15.75" customHeight="1">
      <c r="A183" s="105"/>
      <c r="E183" s="17"/>
      <c r="F183" s="17"/>
      <c r="G183" s="17"/>
      <c r="H183" s="17"/>
      <c r="L183" s="1"/>
      <c r="M183" s="1"/>
      <c r="N183" s="1"/>
    </row>
    <row r="184" spans="1:14" ht="15.75" customHeight="1">
      <c r="A184" s="105"/>
      <c r="E184" s="17"/>
      <c r="F184" s="17"/>
      <c r="G184" s="17"/>
      <c r="H184" s="17"/>
      <c r="L184" s="1"/>
      <c r="M184" s="1"/>
      <c r="N184" s="1"/>
    </row>
    <row r="185" spans="1:14" ht="15.75" customHeight="1">
      <c r="A185" s="105"/>
      <c r="E185" s="17"/>
      <c r="F185" s="17"/>
      <c r="G185" s="17"/>
      <c r="H185" s="17"/>
      <c r="L185" s="1"/>
      <c r="M185" s="1"/>
      <c r="N185" s="1"/>
    </row>
    <row r="186" spans="1:14" ht="15.75" customHeight="1">
      <c r="A186" s="105"/>
      <c r="E186" s="17"/>
      <c r="F186" s="17"/>
      <c r="G186" s="17"/>
      <c r="H186" s="17"/>
      <c r="L186" s="1"/>
      <c r="M186" s="1"/>
      <c r="N186" s="1"/>
    </row>
    <row r="187" spans="1:14" ht="15.75" customHeight="1">
      <c r="A187" s="105"/>
      <c r="E187" s="17"/>
      <c r="F187" s="17"/>
      <c r="G187" s="17"/>
      <c r="H187" s="17"/>
      <c r="L187" s="1"/>
      <c r="M187" s="1"/>
      <c r="N187" s="1"/>
    </row>
    <row r="188" spans="1:14" ht="15.75" customHeight="1">
      <c r="A188" s="105"/>
      <c r="E188" s="17"/>
      <c r="F188" s="17"/>
      <c r="G188" s="17"/>
      <c r="H188" s="17"/>
      <c r="L188" s="1"/>
      <c r="M188" s="1"/>
      <c r="N188" s="1"/>
    </row>
    <row r="189" spans="1:14" ht="15.75" customHeight="1">
      <c r="A189" s="105"/>
      <c r="E189" s="17"/>
      <c r="F189" s="17"/>
      <c r="G189" s="17"/>
      <c r="H189" s="17"/>
      <c r="L189" s="1"/>
      <c r="M189" s="1"/>
      <c r="N189" s="1"/>
    </row>
    <row r="190" spans="1:14" ht="15.75" customHeight="1">
      <c r="A190" s="105"/>
      <c r="E190" s="17"/>
      <c r="F190" s="17"/>
      <c r="G190" s="17"/>
      <c r="H190" s="17"/>
      <c r="L190" s="1"/>
      <c r="M190" s="1"/>
      <c r="N190" s="1"/>
    </row>
    <row r="191" spans="1:14" ht="15.75" customHeight="1">
      <c r="A191" s="105"/>
      <c r="E191" s="17"/>
      <c r="F191" s="17"/>
      <c r="G191" s="17"/>
      <c r="H191" s="17"/>
      <c r="L191" s="1"/>
      <c r="M191" s="1"/>
      <c r="N191" s="1"/>
    </row>
    <row r="192" spans="1:14" ht="15.75" customHeight="1">
      <c r="A192" s="105"/>
      <c r="E192" s="17"/>
      <c r="F192" s="17"/>
      <c r="G192" s="17"/>
      <c r="H192" s="17"/>
      <c r="L192" s="1"/>
      <c r="M192" s="1"/>
      <c r="N192" s="1"/>
    </row>
    <row r="193" spans="1:14" ht="15.75" customHeight="1">
      <c r="A193" s="105"/>
      <c r="E193" s="17"/>
      <c r="F193" s="17"/>
      <c r="G193" s="17"/>
      <c r="H193" s="17"/>
      <c r="L193" s="1"/>
      <c r="M193" s="1"/>
      <c r="N193" s="1"/>
    </row>
    <row r="194" spans="1:14" ht="15.75" customHeight="1">
      <c r="A194" s="105"/>
      <c r="E194" s="17"/>
      <c r="F194" s="17"/>
      <c r="G194" s="17"/>
      <c r="H194" s="17"/>
      <c r="L194" s="1"/>
      <c r="M194" s="1"/>
      <c r="N194" s="1"/>
    </row>
    <row r="195" spans="1:14" ht="15.75" customHeight="1">
      <c r="A195" s="105"/>
      <c r="E195" s="17"/>
      <c r="F195" s="17"/>
      <c r="G195" s="17"/>
      <c r="H195" s="17"/>
      <c r="L195" s="1"/>
      <c r="M195" s="1"/>
      <c r="N195" s="1"/>
    </row>
    <row r="196" spans="1:14" ht="15.75" customHeight="1">
      <c r="A196" s="105"/>
      <c r="E196" s="17"/>
      <c r="F196" s="17"/>
      <c r="G196" s="17"/>
      <c r="H196" s="17"/>
      <c r="L196" s="1"/>
      <c r="M196" s="1"/>
      <c r="N196" s="1"/>
    </row>
    <row r="197" spans="1:14" ht="15.75" customHeight="1">
      <c r="A197" s="105"/>
      <c r="E197" s="17"/>
      <c r="F197" s="17"/>
      <c r="G197" s="17"/>
      <c r="H197" s="17"/>
      <c r="L197" s="1"/>
      <c r="M197" s="1"/>
      <c r="N197" s="1"/>
    </row>
    <row r="198" spans="1:14" ht="15.75" customHeight="1">
      <c r="A198" s="105"/>
      <c r="E198" s="17"/>
      <c r="F198" s="17"/>
      <c r="G198" s="17"/>
      <c r="H198" s="17"/>
      <c r="L198" s="1"/>
      <c r="M198" s="1"/>
      <c r="N198" s="1"/>
    </row>
    <row r="199" spans="1:14" ht="15.75" customHeight="1">
      <c r="A199" s="105"/>
      <c r="E199" s="17"/>
      <c r="F199" s="17"/>
      <c r="G199" s="17"/>
      <c r="H199" s="17"/>
      <c r="L199" s="1"/>
      <c r="M199" s="1"/>
      <c r="N199" s="1"/>
    </row>
    <row r="200" spans="1:14" ht="15.75" customHeight="1">
      <c r="A200" s="105"/>
      <c r="E200" s="17"/>
      <c r="F200" s="17"/>
      <c r="G200" s="17"/>
      <c r="H200" s="17"/>
      <c r="L200" s="1"/>
      <c r="M200" s="1"/>
      <c r="N200" s="1"/>
    </row>
    <row r="201" spans="1:14" ht="15.75" customHeight="1">
      <c r="A201" s="105"/>
      <c r="E201" s="17"/>
      <c r="F201" s="17"/>
      <c r="G201" s="17"/>
      <c r="H201" s="17"/>
      <c r="L201" s="1"/>
      <c r="M201" s="1"/>
      <c r="N201" s="1"/>
    </row>
    <row r="202" spans="1:14" ht="15.75" customHeight="1">
      <c r="A202" s="105"/>
      <c r="E202" s="17"/>
      <c r="F202" s="17"/>
      <c r="G202" s="17"/>
      <c r="H202" s="17"/>
      <c r="L202" s="1"/>
      <c r="M202" s="1"/>
      <c r="N202" s="1"/>
    </row>
    <row r="203" spans="1:14" ht="15.75" customHeight="1">
      <c r="A203" s="105"/>
      <c r="E203" s="17"/>
      <c r="F203" s="17"/>
      <c r="G203" s="17"/>
      <c r="H203" s="17"/>
      <c r="L203" s="1"/>
      <c r="M203" s="1"/>
      <c r="N203" s="1"/>
    </row>
    <row r="204" spans="1:14" ht="15.75" customHeight="1">
      <c r="A204" s="105"/>
      <c r="E204" s="17"/>
      <c r="F204" s="17"/>
      <c r="G204" s="17"/>
      <c r="H204" s="17"/>
      <c r="L204" s="1"/>
      <c r="M204" s="1"/>
      <c r="N204" s="1"/>
    </row>
    <row r="205" spans="1:14" ht="15.75" customHeight="1">
      <c r="A205" s="105"/>
      <c r="E205" s="17"/>
      <c r="F205" s="17"/>
      <c r="G205" s="17"/>
      <c r="H205" s="17"/>
      <c r="L205" s="1"/>
      <c r="M205" s="1"/>
      <c r="N205" s="1"/>
    </row>
    <row r="206" spans="1:14" ht="15.75" customHeight="1">
      <c r="A206" s="105"/>
      <c r="E206" s="17"/>
      <c r="F206" s="17"/>
      <c r="G206" s="17"/>
      <c r="H206" s="17"/>
      <c r="L206" s="1"/>
      <c r="M206" s="1"/>
      <c r="N206" s="1"/>
    </row>
    <row r="207" spans="1:14" ht="15.75" customHeight="1">
      <c r="A207" s="105"/>
      <c r="E207" s="17"/>
      <c r="F207" s="17"/>
      <c r="G207" s="17"/>
      <c r="H207" s="17"/>
      <c r="L207" s="1"/>
      <c r="M207" s="1"/>
      <c r="N207" s="1"/>
    </row>
    <row r="208" spans="1:14" ht="15.75" customHeight="1">
      <c r="A208" s="105"/>
      <c r="E208" s="17"/>
      <c r="F208" s="17"/>
      <c r="G208" s="17"/>
      <c r="H208" s="17"/>
      <c r="L208" s="1"/>
      <c r="M208" s="1"/>
      <c r="N208" s="1"/>
    </row>
    <row r="209" spans="1:14" ht="15.75" customHeight="1">
      <c r="A209" s="105"/>
      <c r="E209" s="17"/>
      <c r="F209" s="17"/>
      <c r="G209" s="17"/>
      <c r="H209" s="17"/>
      <c r="L209" s="1"/>
      <c r="M209" s="1"/>
      <c r="N209" s="1"/>
    </row>
    <row r="210" spans="1:14" ht="15.75" customHeight="1">
      <c r="A210" s="105"/>
      <c r="E210" s="17"/>
      <c r="F210" s="17"/>
      <c r="G210" s="17"/>
      <c r="H210" s="17"/>
      <c r="L210" s="1"/>
      <c r="M210" s="1"/>
      <c r="N210" s="1"/>
    </row>
    <row r="211" spans="1:14" ht="15.75" customHeight="1">
      <c r="A211" s="105"/>
      <c r="E211" s="17"/>
      <c r="F211" s="17"/>
      <c r="G211" s="17"/>
      <c r="H211" s="17"/>
      <c r="L211" s="1"/>
      <c r="M211" s="1"/>
      <c r="N211" s="1"/>
    </row>
    <row r="212" spans="1:14" ht="15.75" customHeight="1">
      <c r="A212" s="105"/>
      <c r="E212" s="17"/>
      <c r="F212" s="17"/>
      <c r="G212" s="17"/>
      <c r="H212" s="17"/>
      <c r="L212" s="1"/>
      <c r="M212" s="1"/>
      <c r="N212" s="1"/>
    </row>
    <row r="213" spans="1:14" ht="15.75" customHeight="1">
      <c r="A213" s="105"/>
      <c r="E213" s="17"/>
      <c r="F213" s="17"/>
      <c r="G213" s="17"/>
      <c r="H213" s="17"/>
      <c r="L213" s="1"/>
      <c r="M213" s="1"/>
      <c r="N213" s="1"/>
    </row>
    <row r="214" spans="1:14" ht="15.75" customHeight="1">
      <c r="A214" s="105"/>
      <c r="E214" s="17"/>
      <c r="F214" s="17"/>
      <c r="G214" s="17"/>
      <c r="H214" s="17"/>
      <c r="L214" s="1"/>
      <c r="M214" s="1"/>
      <c r="N214" s="1"/>
    </row>
    <row r="215" spans="1:14" ht="15.75" customHeight="1">
      <c r="A215" s="105"/>
      <c r="E215" s="17"/>
      <c r="F215" s="17"/>
      <c r="G215" s="17"/>
      <c r="H215" s="17"/>
      <c r="L215" s="1"/>
      <c r="M215" s="1"/>
      <c r="N215" s="1"/>
    </row>
    <row r="216" spans="1:14" ht="15.75" customHeight="1">
      <c r="A216" s="105"/>
      <c r="E216" s="17"/>
      <c r="F216" s="17"/>
      <c r="G216" s="17"/>
      <c r="H216" s="17"/>
      <c r="L216" s="1"/>
      <c r="M216" s="1"/>
      <c r="N216" s="1"/>
    </row>
    <row r="217" spans="1:14" ht="15.75" customHeight="1">
      <c r="A217" s="105"/>
      <c r="E217" s="17"/>
      <c r="F217" s="17"/>
      <c r="G217" s="17"/>
      <c r="H217" s="17"/>
      <c r="L217" s="1"/>
      <c r="M217" s="1"/>
      <c r="N217" s="1"/>
    </row>
    <row r="218" spans="1:14" ht="15.75" customHeight="1">
      <c r="A218" s="105"/>
      <c r="E218" s="17"/>
      <c r="F218" s="17"/>
      <c r="G218" s="17"/>
      <c r="H218" s="17"/>
      <c r="L218" s="1"/>
      <c r="M218" s="1"/>
      <c r="N218" s="1"/>
    </row>
    <row r="219" spans="1:14" ht="15.75" customHeight="1">
      <c r="A219" s="105"/>
      <c r="E219" s="17"/>
      <c r="F219" s="17"/>
      <c r="G219" s="17"/>
      <c r="H219" s="17"/>
      <c r="L219" s="1"/>
      <c r="M219" s="1"/>
      <c r="N219" s="1"/>
    </row>
    <row r="220" spans="1:14" ht="15.75" customHeight="1">
      <c r="A220" s="105"/>
      <c r="E220" s="17"/>
      <c r="F220" s="17"/>
      <c r="G220" s="17"/>
      <c r="H220" s="17"/>
      <c r="L220" s="1"/>
      <c r="M220" s="1"/>
      <c r="N220" s="1"/>
    </row>
    <row r="221" spans="1:14" ht="15.75" customHeight="1">
      <c r="A221" s="105"/>
      <c r="E221" s="17"/>
      <c r="F221" s="17"/>
      <c r="G221" s="17"/>
      <c r="H221" s="17"/>
      <c r="L221" s="1"/>
      <c r="M221" s="1"/>
      <c r="N221" s="1"/>
    </row>
    <row r="222" spans="1:14" ht="15.75" customHeight="1">
      <c r="A222" s="105"/>
      <c r="E222" s="17"/>
      <c r="F222" s="17"/>
      <c r="G222" s="17"/>
      <c r="H222" s="17"/>
      <c r="L222" s="1"/>
      <c r="M222" s="1"/>
      <c r="N222" s="1"/>
    </row>
    <row r="223" spans="1:14" ht="15.75" customHeight="1">
      <c r="A223" s="105"/>
      <c r="E223" s="17"/>
      <c r="F223" s="17"/>
      <c r="G223" s="17"/>
      <c r="H223" s="17"/>
      <c r="L223" s="1"/>
      <c r="M223" s="1"/>
      <c r="N223" s="1"/>
    </row>
    <row r="224" spans="1:14" ht="15.75" customHeight="1">
      <c r="A224" s="105"/>
      <c r="E224" s="17"/>
      <c r="F224" s="17"/>
      <c r="G224" s="17"/>
      <c r="H224" s="17"/>
      <c r="L224" s="1"/>
      <c r="M224" s="1"/>
      <c r="N224" s="1"/>
    </row>
    <row r="225" spans="1:14" ht="15.75" customHeight="1">
      <c r="A225" s="105"/>
      <c r="E225" s="17"/>
      <c r="F225" s="17"/>
      <c r="G225" s="17"/>
      <c r="H225" s="17"/>
      <c r="L225" s="1"/>
      <c r="M225" s="1"/>
      <c r="N225" s="1"/>
    </row>
    <row r="226" spans="1:14" ht="15.75" customHeight="1">
      <c r="A226" s="105"/>
      <c r="E226" s="17"/>
      <c r="F226" s="17"/>
      <c r="G226" s="17"/>
      <c r="H226" s="17"/>
      <c r="L226" s="1"/>
      <c r="M226" s="1"/>
      <c r="N226" s="1"/>
    </row>
    <row r="227" spans="1:14" ht="15.75" customHeight="1">
      <c r="A227" s="105"/>
      <c r="E227" s="17"/>
      <c r="F227" s="17"/>
      <c r="G227" s="17"/>
      <c r="H227" s="17"/>
      <c r="L227" s="1"/>
      <c r="M227" s="1"/>
      <c r="N227" s="1"/>
    </row>
    <row r="228" spans="1:14" ht="15.75" customHeight="1">
      <c r="A228" s="105"/>
      <c r="E228" s="17"/>
      <c r="F228" s="17"/>
      <c r="G228" s="17"/>
      <c r="H228" s="17"/>
      <c r="L228" s="1"/>
      <c r="M228" s="1"/>
      <c r="N228" s="1"/>
    </row>
    <row r="229" spans="1:14" ht="15.75" customHeight="1">
      <c r="A229" s="105"/>
      <c r="E229" s="17"/>
      <c r="F229" s="17"/>
      <c r="G229" s="17"/>
      <c r="H229" s="17"/>
      <c r="L229" s="1"/>
      <c r="M229" s="1"/>
      <c r="N229" s="1"/>
    </row>
    <row r="230" spans="1:14" ht="15.75" customHeight="1">
      <c r="A230" s="105"/>
      <c r="E230" s="17"/>
      <c r="F230" s="17"/>
      <c r="G230" s="17"/>
      <c r="H230" s="17"/>
      <c r="L230" s="1"/>
      <c r="M230" s="1"/>
      <c r="N230" s="1"/>
    </row>
    <row r="231" spans="1:14" ht="15.75" customHeight="1">
      <c r="A231" s="105"/>
      <c r="E231" s="17"/>
      <c r="F231" s="17"/>
      <c r="G231" s="17"/>
      <c r="H231" s="17"/>
      <c r="L231" s="1"/>
      <c r="M231" s="1"/>
      <c r="N231" s="1"/>
    </row>
    <row r="232" spans="1:14" ht="15.75" customHeight="1">
      <c r="A232" s="105"/>
      <c r="E232" s="17"/>
      <c r="F232" s="17"/>
      <c r="G232" s="17"/>
      <c r="H232" s="17"/>
      <c r="L232" s="1"/>
      <c r="M232" s="1"/>
      <c r="N232" s="1"/>
    </row>
    <row r="233" spans="1:14" ht="15.75" customHeight="1">
      <c r="A233" s="105"/>
      <c r="E233" s="17"/>
      <c r="F233" s="17"/>
      <c r="G233" s="17"/>
      <c r="H233" s="17"/>
      <c r="L233" s="1"/>
      <c r="M233" s="1"/>
      <c r="N233" s="1"/>
    </row>
    <row r="234" spans="1:14" ht="15.75" customHeight="1">
      <c r="A234" s="105"/>
      <c r="E234" s="17"/>
      <c r="F234" s="17"/>
      <c r="G234" s="17"/>
      <c r="H234" s="17"/>
      <c r="L234" s="1"/>
      <c r="M234" s="1"/>
      <c r="N234" s="1"/>
    </row>
    <row r="235" spans="1:14" ht="15.75" customHeight="1">
      <c r="A235" s="105"/>
      <c r="E235" s="17"/>
      <c r="F235" s="17"/>
      <c r="G235" s="17"/>
      <c r="H235" s="17"/>
      <c r="L235" s="1"/>
      <c r="M235" s="1"/>
      <c r="N235" s="1"/>
    </row>
    <row r="236" spans="1:14" ht="15.75" customHeight="1">
      <c r="A236" s="105"/>
      <c r="E236" s="17"/>
      <c r="F236" s="17"/>
      <c r="G236" s="17"/>
      <c r="H236" s="17"/>
      <c r="L236" s="1"/>
      <c r="M236" s="1"/>
      <c r="N236" s="1"/>
    </row>
    <row r="237" spans="1:14" ht="15.75" customHeight="1">
      <c r="A237" s="105"/>
      <c r="E237" s="17"/>
      <c r="F237" s="17"/>
      <c r="G237" s="17"/>
      <c r="H237" s="17"/>
      <c r="L237" s="1"/>
      <c r="M237" s="1"/>
      <c r="N237" s="1"/>
    </row>
    <row r="238" spans="1:14" ht="15.75" customHeight="1">
      <c r="A238" s="105"/>
      <c r="E238" s="17"/>
      <c r="F238" s="17"/>
      <c r="G238" s="17"/>
      <c r="H238" s="17"/>
      <c r="L238" s="1"/>
      <c r="M238" s="1"/>
      <c r="N238" s="1"/>
    </row>
    <row r="239" spans="1:14" ht="15.75" customHeight="1">
      <c r="A239" s="105"/>
      <c r="E239" s="17"/>
      <c r="F239" s="17"/>
      <c r="G239" s="17"/>
      <c r="H239" s="17"/>
      <c r="L239" s="1"/>
      <c r="M239" s="1"/>
      <c r="N239" s="1"/>
    </row>
    <row r="240" spans="1:14" ht="15.75" customHeight="1">
      <c r="A240" s="105"/>
      <c r="E240" s="17"/>
      <c r="F240" s="17"/>
      <c r="G240" s="17"/>
      <c r="H240" s="17"/>
      <c r="L240" s="1"/>
      <c r="M240" s="1"/>
      <c r="N240" s="1"/>
    </row>
    <row r="241" spans="1:14" ht="15.75" customHeight="1">
      <c r="A241" s="105"/>
      <c r="E241" s="17"/>
      <c r="F241" s="17"/>
      <c r="G241" s="17"/>
      <c r="H241" s="17"/>
      <c r="L241" s="1"/>
      <c r="M241" s="1"/>
      <c r="N241" s="1"/>
    </row>
    <row r="242" spans="1:14" ht="15.75" customHeight="1">
      <c r="A242" s="105"/>
      <c r="E242" s="17"/>
      <c r="F242" s="17"/>
      <c r="G242" s="17"/>
      <c r="H242" s="17"/>
      <c r="L242" s="1"/>
      <c r="M242" s="1"/>
      <c r="N242" s="1"/>
    </row>
    <row r="243" spans="1:14" ht="15.75" customHeight="1">
      <c r="A243" s="105"/>
      <c r="E243" s="17"/>
      <c r="F243" s="17"/>
      <c r="G243" s="17"/>
      <c r="H243" s="17"/>
      <c r="L243" s="1"/>
      <c r="M243" s="1"/>
      <c r="N243" s="1"/>
    </row>
    <row r="244" spans="1:14" ht="15.75" customHeight="1">
      <c r="A244" s="105"/>
      <c r="E244" s="17"/>
      <c r="F244" s="17"/>
      <c r="G244" s="17"/>
      <c r="H244" s="17"/>
      <c r="L244" s="1"/>
      <c r="M244" s="1"/>
      <c r="N244" s="1"/>
    </row>
    <row r="245" spans="1:14" ht="15.75" customHeight="1">
      <c r="A245" s="105"/>
      <c r="E245" s="17"/>
      <c r="F245" s="17"/>
      <c r="G245" s="17"/>
      <c r="H245" s="17"/>
      <c r="L245" s="1"/>
      <c r="M245" s="1"/>
      <c r="N245" s="1"/>
    </row>
    <row r="246" spans="1:14" ht="15.75" customHeight="1">
      <c r="A246" s="105"/>
      <c r="E246" s="17"/>
      <c r="F246" s="17"/>
      <c r="G246" s="17"/>
      <c r="H246" s="17"/>
      <c r="L246" s="1"/>
      <c r="M246" s="1"/>
      <c r="N246" s="1"/>
    </row>
    <row r="247" spans="1:14" ht="15.75" customHeight="1">
      <c r="A247" s="105"/>
      <c r="E247" s="17"/>
      <c r="F247" s="17"/>
      <c r="G247" s="17"/>
      <c r="H247" s="17"/>
      <c r="L247" s="1"/>
      <c r="M247" s="1"/>
      <c r="N247" s="1"/>
    </row>
    <row r="248" spans="1:14" ht="15.75" customHeight="1">
      <c r="A248" s="105"/>
      <c r="E248" s="17"/>
      <c r="F248" s="17"/>
      <c r="G248" s="17"/>
      <c r="H248" s="17"/>
      <c r="L248" s="1"/>
      <c r="M248" s="1"/>
      <c r="N248" s="1"/>
    </row>
    <row r="249" spans="1:14" ht="15.75" customHeight="1">
      <c r="A249" s="105"/>
      <c r="E249" s="17"/>
      <c r="F249" s="17"/>
      <c r="G249" s="17"/>
      <c r="H249" s="17"/>
      <c r="L249" s="1"/>
      <c r="M249" s="1"/>
      <c r="N249" s="1"/>
    </row>
    <row r="250" spans="1:14" ht="15.75" customHeight="1">
      <c r="A250" s="105"/>
      <c r="E250" s="17"/>
      <c r="F250" s="17"/>
      <c r="G250" s="17"/>
      <c r="H250" s="17"/>
      <c r="L250" s="1"/>
      <c r="M250" s="1"/>
      <c r="N250" s="1"/>
    </row>
    <row r="251" spans="1:14" ht="15.75" customHeight="1">
      <c r="A251" s="105"/>
      <c r="E251" s="17"/>
      <c r="F251" s="17"/>
      <c r="G251" s="17"/>
      <c r="H251" s="17"/>
      <c r="L251" s="1"/>
      <c r="M251" s="1"/>
      <c r="N251" s="1"/>
    </row>
    <row r="252" spans="1:14" ht="15.75" customHeight="1">
      <c r="A252" s="105"/>
      <c r="E252" s="17"/>
      <c r="F252" s="17"/>
      <c r="G252" s="17"/>
      <c r="H252" s="17"/>
      <c r="L252" s="1"/>
      <c r="M252" s="1"/>
      <c r="N252" s="1"/>
    </row>
    <row r="253" spans="1:14" ht="15.75" customHeight="1">
      <c r="A253" s="105"/>
      <c r="E253" s="17"/>
      <c r="F253" s="17"/>
      <c r="G253" s="17"/>
      <c r="H253" s="17"/>
      <c r="L253" s="1"/>
      <c r="M253" s="1"/>
      <c r="N253" s="1"/>
    </row>
    <row r="254" spans="1:14" ht="15.75" customHeight="1">
      <c r="A254" s="105"/>
      <c r="E254" s="17"/>
      <c r="F254" s="17"/>
      <c r="G254" s="17"/>
      <c r="H254" s="17"/>
      <c r="L254" s="1"/>
      <c r="M254" s="1"/>
      <c r="N254" s="1"/>
    </row>
    <row r="255" spans="1:14" ht="15.75" customHeight="1">
      <c r="A255" s="105"/>
      <c r="E255" s="17"/>
      <c r="F255" s="17"/>
      <c r="G255" s="17"/>
      <c r="H255" s="17"/>
      <c r="L255" s="1"/>
      <c r="M255" s="1"/>
      <c r="N255" s="1"/>
    </row>
    <row r="256" spans="1:14" ht="15.75" customHeight="1">
      <c r="A256" s="105"/>
      <c r="E256" s="17"/>
      <c r="F256" s="17"/>
      <c r="G256" s="17"/>
      <c r="H256" s="17"/>
      <c r="L256" s="1"/>
      <c r="M256" s="1"/>
      <c r="N256" s="1"/>
    </row>
    <row r="257" spans="1:14" ht="15.75" customHeight="1">
      <c r="A257" s="105"/>
      <c r="E257" s="17"/>
      <c r="F257" s="17"/>
      <c r="G257" s="17"/>
      <c r="H257" s="17"/>
      <c r="L257" s="1"/>
      <c r="M257" s="1"/>
      <c r="N257" s="1"/>
    </row>
    <row r="258" spans="1:14" ht="15.75" customHeight="1">
      <c r="A258" s="105"/>
      <c r="E258" s="17"/>
      <c r="F258" s="17"/>
      <c r="G258" s="17"/>
      <c r="H258" s="17"/>
      <c r="L258" s="1"/>
      <c r="M258" s="1"/>
      <c r="N258" s="1"/>
    </row>
    <row r="259" spans="1:14" ht="15.75" customHeight="1">
      <c r="A259" s="105"/>
      <c r="E259" s="17"/>
      <c r="F259" s="17"/>
      <c r="G259" s="17"/>
      <c r="H259" s="17"/>
      <c r="L259" s="1"/>
      <c r="M259" s="1"/>
      <c r="N259" s="1"/>
    </row>
    <row r="260" spans="1:14" ht="15.75" customHeight="1">
      <c r="A260" s="105"/>
      <c r="E260" s="17"/>
      <c r="F260" s="17"/>
      <c r="G260" s="17"/>
      <c r="H260" s="17"/>
      <c r="L260" s="1"/>
      <c r="M260" s="1"/>
      <c r="N260" s="1"/>
    </row>
    <row r="261" spans="1:14" ht="15.75" customHeight="1">
      <c r="A261" s="105"/>
      <c r="E261" s="17"/>
      <c r="F261" s="17"/>
      <c r="G261" s="17"/>
      <c r="H261" s="17"/>
      <c r="L261" s="1"/>
      <c r="M261" s="1"/>
      <c r="N261" s="1"/>
    </row>
    <row r="262" spans="1:14" ht="15.75" customHeight="1">
      <c r="A262" s="105"/>
      <c r="E262" s="17"/>
      <c r="F262" s="17"/>
      <c r="G262" s="17"/>
      <c r="H262" s="17"/>
      <c r="L262" s="1"/>
      <c r="M262" s="1"/>
      <c r="N262" s="1"/>
    </row>
    <row r="263" spans="1:14" ht="15.75" customHeight="1">
      <c r="A263" s="105"/>
      <c r="E263" s="17"/>
      <c r="F263" s="17"/>
      <c r="G263" s="17"/>
      <c r="H263" s="17"/>
      <c r="L263" s="1"/>
      <c r="M263" s="1"/>
      <c r="N263" s="1"/>
    </row>
    <row r="264" spans="1:14" ht="15.75" customHeight="1">
      <c r="A264" s="105"/>
      <c r="E264" s="17"/>
      <c r="F264" s="17"/>
      <c r="G264" s="17"/>
      <c r="H264" s="17"/>
      <c r="L264" s="1"/>
      <c r="M264" s="1"/>
      <c r="N264" s="1"/>
    </row>
    <row r="265" spans="1:14" ht="15.75" customHeight="1">
      <c r="A265" s="105"/>
      <c r="E265" s="17"/>
      <c r="F265" s="17"/>
      <c r="G265" s="17"/>
      <c r="H265" s="17"/>
      <c r="L265" s="1"/>
      <c r="M265" s="1"/>
      <c r="N265" s="1"/>
    </row>
    <row r="266" spans="1:14" ht="15.75" customHeight="1">
      <c r="A266" s="105"/>
      <c r="E266" s="17"/>
      <c r="F266" s="17"/>
      <c r="G266" s="17"/>
      <c r="H266" s="17"/>
      <c r="L266" s="1"/>
      <c r="M266" s="1"/>
      <c r="N266" s="1"/>
    </row>
    <row r="267" spans="1:14" ht="15.75" customHeight="1">
      <c r="A267" s="105"/>
      <c r="E267" s="17"/>
      <c r="F267" s="17"/>
      <c r="G267" s="17"/>
      <c r="H267" s="17"/>
      <c r="L267" s="1"/>
      <c r="M267" s="1"/>
      <c r="N267" s="1"/>
    </row>
    <row r="268" spans="1:14" ht="15.75" customHeight="1">
      <c r="A268" s="105"/>
      <c r="E268" s="17"/>
      <c r="F268" s="17"/>
      <c r="G268" s="17"/>
      <c r="H268" s="17"/>
      <c r="L268" s="1"/>
      <c r="M268" s="1"/>
      <c r="N268" s="1"/>
    </row>
    <row r="269" spans="1:14" ht="15.75" customHeight="1">
      <c r="A269" s="105"/>
      <c r="E269" s="17"/>
      <c r="F269" s="17"/>
      <c r="G269" s="17"/>
      <c r="H269" s="17"/>
      <c r="L269" s="1"/>
      <c r="M269" s="1"/>
      <c r="N269" s="1"/>
    </row>
    <row r="270" spans="1:14" ht="15.75" customHeight="1">
      <c r="A270" s="105"/>
      <c r="E270" s="17"/>
      <c r="F270" s="17"/>
      <c r="G270" s="17"/>
      <c r="H270" s="17"/>
      <c r="L270" s="1"/>
      <c r="M270" s="1"/>
      <c r="N270" s="1"/>
    </row>
    <row r="271" spans="1:14" ht="15.75" customHeight="1">
      <c r="A271" s="105"/>
      <c r="E271" s="17"/>
      <c r="F271" s="17"/>
      <c r="G271" s="17"/>
      <c r="H271" s="17"/>
      <c r="L271" s="1"/>
      <c r="M271" s="1"/>
      <c r="N271" s="1"/>
    </row>
    <row r="272" spans="1:14" ht="15.75" customHeight="1">
      <c r="A272" s="105"/>
      <c r="E272" s="17"/>
      <c r="F272" s="17"/>
      <c r="G272" s="17"/>
      <c r="H272" s="17"/>
      <c r="L272" s="1"/>
      <c r="M272" s="1"/>
      <c r="N272" s="1"/>
    </row>
    <row r="273" spans="1:14" ht="15.75" customHeight="1">
      <c r="A273" s="105"/>
      <c r="E273" s="17"/>
      <c r="F273" s="17"/>
      <c r="G273" s="17"/>
      <c r="H273" s="17"/>
      <c r="L273" s="1"/>
      <c r="M273" s="1"/>
      <c r="N273" s="1"/>
    </row>
    <row r="274" spans="1:14" ht="15.75" customHeight="1">
      <c r="A274" s="105"/>
      <c r="E274" s="17"/>
      <c r="F274" s="17"/>
      <c r="G274" s="17"/>
      <c r="H274" s="17"/>
      <c r="L274" s="1"/>
      <c r="M274" s="1"/>
      <c r="N274" s="1"/>
    </row>
    <row r="275" spans="1:14" ht="15.75" customHeight="1">
      <c r="A275" s="105"/>
      <c r="E275" s="17"/>
      <c r="F275" s="17"/>
      <c r="G275" s="17"/>
      <c r="H275" s="17"/>
      <c r="L275" s="1"/>
      <c r="M275" s="1"/>
      <c r="N275" s="1"/>
    </row>
    <row r="276" spans="1:14" ht="15.75" customHeight="1">
      <c r="A276" s="105"/>
      <c r="E276" s="17"/>
      <c r="F276" s="17"/>
      <c r="G276" s="17"/>
      <c r="H276" s="17"/>
      <c r="L276" s="1"/>
      <c r="M276" s="1"/>
      <c r="N276" s="1"/>
    </row>
    <row r="277" spans="1:14" ht="15.75" customHeight="1">
      <c r="A277" s="105"/>
      <c r="E277" s="17"/>
      <c r="F277" s="17"/>
      <c r="G277" s="17"/>
      <c r="H277" s="17"/>
      <c r="L277" s="1"/>
      <c r="M277" s="1"/>
      <c r="N277" s="1"/>
    </row>
    <row r="278" spans="1:14" ht="15.75" customHeight="1">
      <c r="A278" s="105"/>
      <c r="E278" s="17"/>
      <c r="F278" s="17"/>
      <c r="G278" s="17"/>
      <c r="H278" s="17"/>
      <c r="L278" s="1"/>
      <c r="M278" s="1"/>
      <c r="N278" s="1"/>
    </row>
    <row r="279" spans="1:14" ht="15.75" customHeight="1">
      <c r="A279" s="105"/>
      <c r="E279" s="17"/>
      <c r="F279" s="17"/>
      <c r="G279" s="17"/>
      <c r="H279" s="17"/>
      <c r="L279" s="1"/>
      <c r="M279" s="1"/>
      <c r="N279" s="1"/>
    </row>
    <row r="280" spans="1:14" ht="15.75" customHeight="1">
      <c r="A280" s="105"/>
      <c r="E280" s="17"/>
      <c r="F280" s="17"/>
      <c r="G280" s="17"/>
      <c r="H280" s="17"/>
      <c r="L280" s="1"/>
      <c r="M280" s="1"/>
      <c r="N280" s="1"/>
    </row>
    <row r="281" spans="1:14" ht="15.75" customHeight="1">
      <c r="A281" s="105"/>
      <c r="E281" s="17"/>
      <c r="F281" s="17"/>
      <c r="G281" s="17"/>
      <c r="H281" s="17"/>
      <c r="L281" s="1"/>
      <c r="M281" s="1"/>
      <c r="N281" s="1"/>
    </row>
    <row r="282" spans="1:14" ht="15.75" customHeight="1">
      <c r="A282" s="105"/>
      <c r="E282" s="17"/>
      <c r="F282" s="17"/>
      <c r="G282" s="17"/>
      <c r="H282" s="17"/>
      <c r="L282" s="1"/>
      <c r="M282" s="1"/>
      <c r="N282" s="1"/>
    </row>
    <row r="283" spans="1:14" ht="15.75" customHeight="1">
      <c r="A283" s="105"/>
      <c r="E283" s="17"/>
      <c r="F283" s="17"/>
      <c r="G283" s="17"/>
      <c r="H283" s="17"/>
      <c r="L283" s="1"/>
      <c r="M283" s="1"/>
      <c r="N283" s="1"/>
    </row>
    <row r="284" spans="1:14" ht="15.75" customHeight="1">
      <c r="A284" s="105"/>
      <c r="E284" s="17"/>
      <c r="F284" s="17"/>
      <c r="G284" s="17"/>
      <c r="H284" s="17"/>
      <c r="L284" s="1"/>
      <c r="M284" s="1"/>
      <c r="N284" s="1"/>
    </row>
    <row r="285" spans="1:14" ht="15.75" customHeight="1">
      <c r="A285" s="105"/>
      <c r="E285" s="17"/>
      <c r="F285" s="17"/>
      <c r="G285" s="17"/>
      <c r="H285" s="17"/>
      <c r="L285" s="1"/>
      <c r="M285" s="1"/>
      <c r="N285" s="1"/>
    </row>
    <row r="286" spans="1:14" ht="15.75" customHeight="1">
      <c r="A286" s="105"/>
      <c r="E286" s="17"/>
      <c r="F286" s="17"/>
      <c r="G286" s="17"/>
      <c r="H286" s="17"/>
      <c r="L286" s="1"/>
      <c r="M286" s="1"/>
      <c r="N286" s="1"/>
    </row>
    <row r="287" spans="1:14" ht="15.75" customHeight="1">
      <c r="A287" s="105"/>
      <c r="E287" s="17"/>
      <c r="F287" s="17"/>
      <c r="G287" s="17"/>
      <c r="H287" s="17"/>
      <c r="L287" s="1"/>
      <c r="M287" s="1"/>
      <c r="N287" s="1"/>
    </row>
    <row r="288" spans="1:14" ht="15.75" customHeight="1">
      <c r="A288" s="105"/>
      <c r="E288" s="17"/>
      <c r="F288" s="17"/>
      <c r="G288" s="17"/>
      <c r="H288" s="17"/>
      <c r="L288" s="1"/>
      <c r="M288" s="1"/>
      <c r="N288" s="1"/>
    </row>
    <row r="289" spans="1:14" ht="15.75" customHeight="1">
      <c r="A289" s="105"/>
      <c r="E289" s="17"/>
      <c r="F289" s="17"/>
      <c r="G289" s="17"/>
      <c r="H289" s="17"/>
      <c r="L289" s="1"/>
      <c r="M289" s="1"/>
      <c r="N289" s="1"/>
    </row>
    <row r="290" spans="1:14" ht="15.75" customHeight="1">
      <c r="A290" s="105"/>
      <c r="E290" s="17"/>
      <c r="F290" s="17"/>
      <c r="G290" s="17"/>
      <c r="H290" s="17"/>
      <c r="L290" s="1"/>
      <c r="M290" s="1"/>
      <c r="N290" s="1"/>
    </row>
    <row r="291" spans="1:14" ht="15.75" customHeight="1">
      <c r="A291" s="105"/>
      <c r="E291" s="17"/>
      <c r="F291" s="17"/>
      <c r="G291" s="17"/>
      <c r="H291" s="17"/>
      <c r="L291" s="1"/>
      <c r="M291" s="1"/>
      <c r="N291" s="1"/>
    </row>
    <row r="292" spans="1:14" ht="15.75" customHeight="1">
      <c r="A292" s="105"/>
      <c r="E292" s="17"/>
      <c r="F292" s="17"/>
      <c r="G292" s="17"/>
      <c r="H292" s="17"/>
      <c r="L292" s="1"/>
      <c r="M292" s="1"/>
      <c r="N292" s="1"/>
    </row>
    <row r="293" spans="1:14" ht="15.75" customHeight="1">
      <c r="A293" s="105"/>
      <c r="E293" s="17"/>
      <c r="F293" s="17"/>
      <c r="G293" s="17"/>
      <c r="H293" s="17"/>
      <c r="L293" s="1"/>
      <c r="M293" s="1"/>
      <c r="N293" s="1"/>
    </row>
    <row r="294" spans="1:14" ht="15.75" customHeight="1">
      <c r="A294" s="105"/>
      <c r="E294" s="17"/>
      <c r="F294" s="17"/>
      <c r="G294" s="17"/>
      <c r="H294" s="17"/>
      <c r="L294" s="1"/>
      <c r="M294" s="1"/>
      <c r="N294" s="1"/>
    </row>
    <row r="295" spans="1:14" ht="15.75" customHeight="1">
      <c r="A295" s="105"/>
      <c r="E295" s="17"/>
      <c r="F295" s="17"/>
      <c r="G295" s="17"/>
      <c r="H295" s="17"/>
      <c r="L295" s="1"/>
      <c r="M295" s="1"/>
      <c r="N295" s="1"/>
    </row>
    <row r="296" spans="1:14" ht="15.75" customHeight="1">
      <c r="A296" s="105"/>
      <c r="E296" s="17"/>
      <c r="F296" s="17"/>
      <c r="G296" s="17"/>
      <c r="H296" s="17"/>
      <c r="L296" s="1"/>
      <c r="M296" s="1"/>
      <c r="N296" s="1"/>
    </row>
    <row r="297" spans="1:14" ht="15.75" customHeight="1">
      <c r="A297" s="105"/>
      <c r="E297" s="17"/>
      <c r="F297" s="17"/>
      <c r="G297" s="17"/>
      <c r="H297" s="17"/>
      <c r="L297" s="1"/>
      <c r="M297" s="1"/>
      <c r="N297" s="1"/>
    </row>
    <row r="298" spans="1:14" ht="15.75" customHeight="1">
      <c r="A298" s="105"/>
      <c r="E298" s="17"/>
      <c r="F298" s="17"/>
      <c r="G298" s="17"/>
      <c r="H298" s="17"/>
      <c r="L298" s="1"/>
      <c r="M298" s="1"/>
      <c r="N298" s="1"/>
    </row>
    <row r="299" spans="1:14" ht="15.75" customHeight="1">
      <c r="A299" s="105"/>
      <c r="E299" s="17"/>
      <c r="F299" s="17"/>
      <c r="G299" s="17"/>
      <c r="H299" s="17"/>
      <c r="L299" s="1"/>
      <c r="M299" s="1"/>
      <c r="N299" s="1"/>
    </row>
    <row r="300" spans="1:14" ht="15.75" customHeight="1">
      <c r="A300" s="105"/>
      <c r="E300" s="17"/>
      <c r="F300" s="17"/>
      <c r="G300" s="17"/>
      <c r="H300" s="17"/>
      <c r="L300" s="1"/>
      <c r="M300" s="1"/>
      <c r="N300" s="1"/>
    </row>
    <row r="301" spans="1:14" ht="15.75" customHeight="1">
      <c r="A301" s="105"/>
      <c r="E301" s="17"/>
      <c r="F301" s="17"/>
      <c r="G301" s="17"/>
      <c r="H301" s="17"/>
      <c r="L301" s="1"/>
      <c r="M301" s="1"/>
      <c r="N301" s="1"/>
    </row>
    <row r="302" spans="1:14" ht="15.75" customHeight="1">
      <c r="A302" s="105"/>
      <c r="E302" s="17"/>
      <c r="F302" s="17"/>
      <c r="G302" s="17"/>
      <c r="H302" s="17"/>
      <c r="L302" s="1"/>
      <c r="M302" s="1"/>
      <c r="N302" s="1"/>
    </row>
    <row r="303" spans="1:14" ht="15.75" customHeight="1">
      <c r="A303" s="105"/>
      <c r="E303" s="17"/>
      <c r="F303" s="17"/>
      <c r="G303" s="17"/>
      <c r="H303" s="17"/>
      <c r="L303" s="1"/>
      <c r="M303" s="1"/>
      <c r="N303" s="1"/>
    </row>
    <row r="304" spans="1:14" ht="15.75" customHeight="1">
      <c r="A304" s="105"/>
      <c r="E304" s="17"/>
      <c r="F304" s="17"/>
      <c r="G304" s="17"/>
      <c r="H304" s="17"/>
      <c r="L304" s="1"/>
      <c r="M304" s="1"/>
      <c r="N304" s="1"/>
    </row>
    <row r="305" spans="1:14" ht="15.75" customHeight="1">
      <c r="A305" s="105"/>
      <c r="E305" s="17"/>
      <c r="F305" s="17"/>
      <c r="G305" s="17"/>
      <c r="H305" s="17"/>
      <c r="L305" s="1"/>
      <c r="M305" s="1"/>
      <c r="N305" s="1"/>
    </row>
    <row r="306" spans="1:14" ht="15.75" customHeight="1">
      <c r="A306" s="105"/>
      <c r="E306" s="17"/>
      <c r="F306" s="17"/>
      <c r="G306" s="17"/>
      <c r="H306" s="17"/>
      <c r="L306" s="1"/>
      <c r="M306" s="1"/>
      <c r="N306" s="1"/>
    </row>
    <row r="307" spans="1:14" ht="15.75" customHeight="1">
      <c r="A307" s="105"/>
      <c r="E307" s="17"/>
      <c r="F307" s="17"/>
      <c r="G307" s="17"/>
      <c r="H307" s="17"/>
      <c r="L307" s="1"/>
      <c r="M307" s="1"/>
      <c r="N307" s="1"/>
    </row>
    <row r="308" spans="1:14" ht="15.75" customHeight="1">
      <c r="A308" s="105"/>
      <c r="E308" s="17"/>
      <c r="F308" s="17"/>
      <c r="G308" s="17"/>
      <c r="H308" s="17"/>
      <c r="L308" s="1"/>
      <c r="M308" s="1"/>
      <c r="N308" s="1"/>
    </row>
    <row r="309" spans="1:14" ht="15.75" customHeight="1">
      <c r="A309" s="105"/>
      <c r="E309" s="17"/>
      <c r="F309" s="17"/>
      <c r="G309" s="17"/>
      <c r="H309" s="17"/>
      <c r="L309" s="1"/>
      <c r="M309" s="1"/>
      <c r="N309" s="1"/>
    </row>
    <row r="310" spans="1:14" ht="15.75" customHeight="1">
      <c r="A310" s="105"/>
      <c r="E310" s="17"/>
      <c r="F310" s="17"/>
      <c r="G310" s="17"/>
      <c r="H310" s="17"/>
      <c r="L310" s="1"/>
      <c r="M310" s="1"/>
      <c r="N310" s="1"/>
    </row>
    <row r="311" spans="1:14" ht="15.75" customHeight="1">
      <c r="A311" s="105"/>
      <c r="E311" s="17"/>
      <c r="F311" s="17"/>
      <c r="G311" s="17"/>
      <c r="H311" s="17"/>
      <c r="L311" s="1"/>
      <c r="M311" s="1"/>
      <c r="N311" s="1"/>
    </row>
    <row r="312" spans="1:14" ht="15.75" customHeight="1">
      <c r="A312" s="105"/>
      <c r="E312" s="17"/>
      <c r="F312" s="17"/>
      <c r="G312" s="17"/>
      <c r="H312" s="17"/>
      <c r="L312" s="1"/>
      <c r="M312" s="1"/>
      <c r="N312" s="1"/>
    </row>
    <row r="313" spans="1:14" ht="15.75" customHeight="1">
      <c r="A313" s="105"/>
      <c r="E313" s="17"/>
      <c r="F313" s="17"/>
      <c r="G313" s="17"/>
      <c r="H313" s="17"/>
      <c r="L313" s="1"/>
      <c r="M313" s="1"/>
      <c r="N313" s="1"/>
    </row>
    <row r="314" spans="1:14" ht="15.75" customHeight="1">
      <c r="A314" s="105"/>
      <c r="E314" s="17"/>
      <c r="F314" s="17"/>
      <c r="G314" s="17"/>
      <c r="H314" s="17"/>
      <c r="L314" s="1"/>
      <c r="M314" s="1"/>
      <c r="N314" s="1"/>
    </row>
    <row r="315" spans="1:14" ht="15.75" customHeight="1">
      <c r="A315" s="105"/>
      <c r="E315" s="17"/>
      <c r="F315" s="17"/>
      <c r="G315" s="17"/>
      <c r="H315" s="17"/>
      <c r="L315" s="1"/>
      <c r="M315" s="1"/>
      <c r="N315" s="1"/>
    </row>
    <row r="316" spans="1:14" ht="15.75" customHeight="1">
      <c r="A316" s="105"/>
      <c r="E316" s="17"/>
      <c r="F316" s="17"/>
      <c r="G316" s="17"/>
      <c r="H316" s="17"/>
      <c r="L316" s="1"/>
      <c r="M316" s="1"/>
      <c r="N316" s="1"/>
    </row>
    <row r="317" spans="1:14" ht="15.75" customHeight="1">
      <c r="A317" s="105"/>
      <c r="E317" s="17"/>
      <c r="F317" s="17"/>
      <c r="G317" s="17"/>
      <c r="H317" s="17"/>
      <c r="L317" s="1"/>
      <c r="M317" s="1"/>
      <c r="N317" s="1"/>
    </row>
    <row r="318" spans="1:14" ht="15.75" customHeight="1">
      <c r="A318" s="105"/>
      <c r="E318" s="17"/>
      <c r="F318" s="17"/>
      <c r="G318" s="17"/>
      <c r="H318" s="17"/>
      <c r="L318" s="1"/>
      <c r="M318" s="1"/>
      <c r="N318" s="1"/>
    </row>
    <row r="319" spans="1:14" ht="15.75" customHeight="1">
      <c r="A319" s="105"/>
      <c r="E319" s="17"/>
      <c r="F319" s="17"/>
      <c r="G319" s="17"/>
      <c r="H319" s="17"/>
      <c r="L319" s="1"/>
      <c r="M319" s="1"/>
      <c r="N319" s="1"/>
    </row>
    <row r="320" spans="1:14" ht="15.75" customHeight="1">
      <c r="A320" s="105"/>
      <c r="E320" s="17"/>
      <c r="F320" s="17"/>
      <c r="G320" s="17"/>
      <c r="H320" s="17"/>
      <c r="L320" s="1"/>
      <c r="M320" s="1"/>
      <c r="N320" s="1"/>
    </row>
    <row r="321" spans="1:14" ht="15.75" customHeight="1">
      <c r="A321" s="105"/>
      <c r="E321" s="17"/>
      <c r="F321" s="17"/>
      <c r="G321" s="17"/>
      <c r="H321" s="17"/>
      <c r="L321" s="1"/>
      <c r="M321" s="1"/>
      <c r="N321" s="1"/>
    </row>
    <row r="322" spans="1:14" ht="15.75" customHeight="1">
      <c r="A322" s="105"/>
      <c r="E322" s="17"/>
      <c r="F322" s="17"/>
      <c r="G322" s="17"/>
      <c r="H322" s="17"/>
      <c r="L322" s="1"/>
      <c r="M322" s="1"/>
      <c r="N322" s="1"/>
    </row>
    <row r="323" spans="1:14" ht="15.75" customHeight="1">
      <c r="A323" s="105"/>
      <c r="E323" s="17"/>
      <c r="F323" s="17"/>
      <c r="G323" s="17"/>
      <c r="H323" s="17"/>
      <c r="L323" s="1"/>
      <c r="M323" s="1"/>
      <c r="N323" s="1"/>
    </row>
    <row r="324" spans="1:14" ht="15.75" customHeight="1">
      <c r="A324" s="105"/>
      <c r="E324" s="17"/>
      <c r="F324" s="17"/>
      <c r="G324" s="17"/>
      <c r="H324" s="17"/>
      <c r="L324" s="1"/>
      <c r="M324" s="1"/>
      <c r="N324" s="1"/>
    </row>
    <row r="325" spans="1:14" ht="15.75" customHeight="1">
      <c r="A325" s="105"/>
      <c r="E325" s="17"/>
      <c r="F325" s="17"/>
      <c r="G325" s="17"/>
      <c r="H325" s="17"/>
      <c r="L325" s="1"/>
      <c r="M325" s="1"/>
      <c r="N325" s="1"/>
    </row>
    <row r="326" spans="1:14" ht="15.75" customHeight="1">
      <c r="A326" s="105"/>
      <c r="E326" s="17"/>
      <c r="F326" s="17"/>
      <c r="G326" s="17"/>
      <c r="H326" s="17"/>
      <c r="L326" s="1"/>
      <c r="M326" s="1"/>
      <c r="N326" s="1"/>
    </row>
    <row r="327" spans="1:14" ht="15.75" customHeight="1">
      <c r="A327" s="105"/>
      <c r="E327" s="17"/>
      <c r="F327" s="17"/>
      <c r="G327" s="17"/>
      <c r="H327" s="17"/>
      <c r="L327" s="1"/>
      <c r="M327" s="1"/>
      <c r="N327" s="1"/>
    </row>
    <row r="328" spans="1:14" ht="15.75" customHeight="1">
      <c r="A328" s="105"/>
      <c r="E328" s="17"/>
      <c r="F328" s="17"/>
      <c r="G328" s="17"/>
      <c r="H328" s="17"/>
      <c r="L328" s="1"/>
      <c r="M328" s="1"/>
      <c r="N328" s="1"/>
    </row>
    <row r="329" spans="1:14" ht="15.75" customHeight="1">
      <c r="A329" s="105"/>
      <c r="E329" s="17"/>
      <c r="F329" s="17"/>
      <c r="G329" s="17"/>
      <c r="H329" s="17"/>
      <c r="L329" s="1"/>
      <c r="M329" s="1"/>
      <c r="N329" s="1"/>
    </row>
    <row r="330" spans="1:14" ht="15.75" customHeight="1">
      <c r="A330" s="105"/>
      <c r="E330" s="17"/>
      <c r="F330" s="17"/>
      <c r="G330" s="17"/>
      <c r="H330" s="17"/>
      <c r="L330" s="1"/>
      <c r="M330" s="1"/>
      <c r="N330" s="1"/>
    </row>
    <row r="331" spans="1:14" ht="15.75" customHeight="1">
      <c r="A331" s="105"/>
      <c r="E331" s="17"/>
      <c r="F331" s="17"/>
      <c r="G331" s="17"/>
      <c r="H331" s="17"/>
      <c r="L331" s="1"/>
      <c r="M331" s="1"/>
      <c r="N331" s="1"/>
    </row>
    <row r="332" spans="1:14" ht="15.75" customHeight="1">
      <c r="A332" s="105"/>
      <c r="E332" s="17"/>
      <c r="F332" s="17"/>
      <c r="G332" s="17"/>
      <c r="H332" s="17"/>
      <c r="L332" s="1"/>
      <c r="M332" s="1"/>
      <c r="N332" s="1"/>
    </row>
    <row r="333" spans="1:14" ht="15.75" customHeight="1">
      <c r="A333" s="105"/>
      <c r="E333" s="17"/>
      <c r="F333" s="17"/>
      <c r="G333" s="17"/>
      <c r="H333" s="17"/>
      <c r="L333" s="1"/>
      <c r="M333" s="1"/>
      <c r="N333" s="1"/>
    </row>
    <row r="334" spans="1:14" ht="15.75" customHeight="1">
      <c r="A334" s="105"/>
      <c r="E334" s="17"/>
      <c r="F334" s="17"/>
      <c r="G334" s="17"/>
      <c r="H334" s="17"/>
      <c r="L334" s="1"/>
      <c r="M334" s="1"/>
      <c r="N334" s="1"/>
    </row>
    <row r="335" spans="1:14" ht="15.75" customHeight="1">
      <c r="A335" s="105"/>
      <c r="E335" s="17"/>
      <c r="F335" s="17"/>
      <c r="G335" s="17"/>
      <c r="H335" s="17"/>
      <c r="L335" s="1"/>
      <c r="M335" s="1"/>
      <c r="N335" s="1"/>
    </row>
    <row r="336" spans="1:14" ht="15.75" customHeight="1">
      <c r="A336" s="105"/>
      <c r="E336" s="17"/>
      <c r="F336" s="17"/>
      <c r="G336" s="17"/>
      <c r="H336" s="17"/>
      <c r="L336" s="1"/>
      <c r="M336" s="1"/>
      <c r="N336" s="1"/>
    </row>
    <row r="337" spans="1:14" ht="15.75" customHeight="1">
      <c r="A337" s="105"/>
      <c r="E337" s="17"/>
      <c r="F337" s="17"/>
      <c r="G337" s="17"/>
      <c r="H337" s="17"/>
      <c r="L337" s="1"/>
      <c r="M337" s="1"/>
      <c r="N337" s="1"/>
    </row>
    <row r="338" spans="1:14" ht="15.75" customHeight="1">
      <c r="A338" s="105"/>
      <c r="E338" s="17"/>
      <c r="F338" s="17"/>
      <c r="G338" s="17"/>
      <c r="H338" s="17"/>
      <c r="L338" s="1"/>
      <c r="M338" s="1"/>
      <c r="N338" s="1"/>
    </row>
    <row r="339" spans="1:14" ht="15.75" customHeight="1">
      <c r="A339" s="105"/>
      <c r="E339" s="17"/>
      <c r="F339" s="17"/>
      <c r="G339" s="17"/>
      <c r="H339" s="17"/>
      <c r="L339" s="1"/>
      <c r="M339" s="1"/>
      <c r="N339" s="1"/>
    </row>
    <row r="340" spans="1:14" ht="15.75" customHeight="1">
      <c r="A340" s="105"/>
      <c r="E340" s="17"/>
      <c r="F340" s="17"/>
      <c r="G340" s="17"/>
      <c r="H340" s="17"/>
      <c r="L340" s="1"/>
      <c r="M340" s="1"/>
      <c r="N340" s="1"/>
    </row>
    <row r="341" spans="1:14" ht="15.75" customHeight="1">
      <c r="A341" s="105"/>
      <c r="E341" s="17"/>
      <c r="F341" s="17"/>
      <c r="G341" s="17"/>
      <c r="H341" s="17"/>
      <c r="L341" s="1"/>
      <c r="M341" s="1"/>
      <c r="N341" s="1"/>
    </row>
    <row r="342" spans="1:14" ht="15.75" customHeight="1">
      <c r="A342" s="105"/>
      <c r="E342" s="17"/>
      <c r="F342" s="17"/>
      <c r="G342" s="17"/>
      <c r="H342" s="17"/>
      <c r="L342" s="1"/>
      <c r="M342" s="1"/>
      <c r="N342" s="1"/>
    </row>
    <row r="343" spans="1:14" ht="15.75" customHeight="1">
      <c r="A343" s="105"/>
      <c r="E343" s="17"/>
      <c r="F343" s="17"/>
      <c r="G343" s="17"/>
      <c r="H343" s="17"/>
      <c r="L343" s="1"/>
      <c r="M343" s="1"/>
      <c r="N343" s="1"/>
    </row>
    <row r="344" spans="1:14" ht="15.75" customHeight="1">
      <c r="A344" s="105"/>
      <c r="E344" s="17"/>
      <c r="F344" s="17"/>
      <c r="G344" s="17"/>
      <c r="H344" s="17"/>
      <c r="L344" s="1"/>
      <c r="M344" s="1"/>
      <c r="N344" s="1"/>
    </row>
    <row r="345" spans="1:14" ht="15.75" customHeight="1">
      <c r="A345" s="105"/>
      <c r="E345" s="17"/>
      <c r="F345" s="17"/>
      <c r="G345" s="17"/>
      <c r="H345" s="17"/>
      <c r="L345" s="1"/>
      <c r="M345" s="1"/>
      <c r="N345" s="1"/>
    </row>
    <row r="346" spans="1:14" ht="15.75" customHeight="1">
      <c r="A346" s="105"/>
      <c r="E346" s="17"/>
      <c r="F346" s="17"/>
      <c r="G346" s="17"/>
      <c r="H346" s="17"/>
      <c r="L346" s="1"/>
      <c r="M346" s="1"/>
      <c r="N346" s="1"/>
    </row>
    <row r="347" spans="1:14" ht="15.75" customHeight="1">
      <c r="A347" s="105"/>
      <c r="E347" s="17"/>
      <c r="F347" s="17"/>
      <c r="G347" s="17"/>
      <c r="H347" s="17"/>
      <c r="L347" s="1"/>
      <c r="M347" s="1"/>
      <c r="N347" s="1"/>
    </row>
    <row r="348" spans="1:14" ht="15.75" customHeight="1">
      <c r="A348" s="105"/>
      <c r="E348" s="17"/>
      <c r="F348" s="17"/>
      <c r="G348" s="17"/>
      <c r="H348" s="17"/>
      <c r="L348" s="1"/>
      <c r="M348" s="1"/>
      <c r="N348" s="1"/>
    </row>
    <row r="349" spans="1:14" ht="15.75" customHeight="1">
      <c r="A349" s="105"/>
      <c r="E349" s="17"/>
      <c r="F349" s="17"/>
      <c r="G349" s="17"/>
      <c r="H349" s="17"/>
      <c r="L349" s="1"/>
      <c r="M349" s="1"/>
      <c r="N349" s="1"/>
    </row>
    <row r="350" spans="1:14" ht="15.75" customHeight="1">
      <c r="A350" s="105"/>
      <c r="E350" s="17"/>
      <c r="F350" s="17"/>
      <c r="G350" s="17"/>
      <c r="H350" s="17"/>
      <c r="L350" s="1"/>
      <c r="M350" s="1"/>
      <c r="N350" s="1"/>
    </row>
    <row r="351" spans="1:14" ht="15.75" customHeight="1">
      <c r="A351" s="105"/>
      <c r="E351" s="17"/>
      <c r="F351" s="17"/>
      <c r="G351" s="17"/>
      <c r="H351" s="17"/>
      <c r="L351" s="1"/>
      <c r="M351" s="1"/>
      <c r="N351" s="1"/>
    </row>
    <row r="352" spans="1:14" ht="15.75" customHeight="1">
      <c r="A352" s="105"/>
      <c r="E352" s="17"/>
      <c r="F352" s="17"/>
      <c r="G352" s="17"/>
      <c r="H352" s="17"/>
      <c r="L352" s="1"/>
      <c r="M352" s="1"/>
      <c r="N352" s="1"/>
    </row>
    <row r="353" spans="1:14" ht="15.75" customHeight="1">
      <c r="A353" s="105"/>
      <c r="E353" s="17"/>
      <c r="F353" s="17"/>
      <c r="G353" s="17"/>
      <c r="H353" s="17"/>
      <c r="L353" s="1"/>
      <c r="M353" s="1"/>
      <c r="N353" s="1"/>
    </row>
    <row r="354" spans="1:14" ht="15.75" customHeight="1">
      <c r="A354" s="105"/>
      <c r="E354" s="17"/>
      <c r="F354" s="17"/>
      <c r="G354" s="17"/>
      <c r="H354" s="17"/>
      <c r="L354" s="1"/>
      <c r="M354" s="1"/>
      <c r="N354" s="1"/>
    </row>
    <row r="355" spans="1:14" ht="15.75" customHeight="1">
      <c r="A355" s="105"/>
      <c r="E355" s="17"/>
      <c r="F355" s="17"/>
      <c r="G355" s="17"/>
      <c r="H355" s="17"/>
      <c r="L355" s="1"/>
      <c r="M355" s="1"/>
      <c r="N355" s="1"/>
    </row>
    <row r="356" spans="1:14" ht="15.75" customHeight="1">
      <c r="A356" s="105"/>
      <c r="E356" s="17"/>
      <c r="F356" s="17"/>
      <c r="G356" s="17"/>
      <c r="H356" s="17"/>
      <c r="L356" s="1"/>
      <c r="M356" s="1"/>
      <c r="N356" s="1"/>
    </row>
    <row r="357" spans="1:14" ht="15.75" customHeight="1">
      <c r="A357" s="105"/>
      <c r="E357" s="17"/>
      <c r="F357" s="17"/>
      <c r="G357" s="17"/>
      <c r="H357" s="17"/>
      <c r="L357" s="1"/>
      <c r="M357" s="1"/>
      <c r="N357" s="1"/>
    </row>
    <row r="358" spans="1:14" ht="15.75" customHeight="1">
      <c r="A358" s="105"/>
      <c r="E358" s="17"/>
      <c r="F358" s="17"/>
      <c r="G358" s="17"/>
      <c r="H358" s="17"/>
      <c r="L358" s="1"/>
      <c r="M358" s="1"/>
      <c r="N358" s="1"/>
    </row>
    <row r="359" spans="1:14" ht="15.75" customHeight="1">
      <c r="A359" s="105"/>
      <c r="E359" s="17"/>
      <c r="F359" s="17"/>
      <c r="G359" s="17"/>
      <c r="H359" s="17"/>
      <c r="L359" s="1"/>
      <c r="M359" s="1"/>
      <c r="N359" s="1"/>
    </row>
    <row r="360" spans="1:14" ht="15.75" customHeight="1">
      <c r="A360" s="105"/>
      <c r="E360" s="17"/>
      <c r="F360" s="17"/>
      <c r="G360" s="17"/>
      <c r="H360" s="17"/>
      <c r="L360" s="1"/>
      <c r="M360" s="1"/>
      <c r="N360" s="1"/>
    </row>
    <row r="361" spans="1:14" ht="15.75" customHeight="1">
      <c r="A361" s="105"/>
      <c r="E361" s="17"/>
      <c r="F361" s="17"/>
      <c r="G361" s="17"/>
      <c r="H361" s="17"/>
      <c r="L361" s="1"/>
      <c r="M361" s="1"/>
      <c r="N361" s="1"/>
    </row>
    <row r="362" spans="1:14" ht="15.75" customHeight="1">
      <c r="A362" s="105"/>
      <c r="E362" s="17"/>
      <c r="F362" s="17"/>
      <c r="G362" s="17"/>
      <c r="H362" s="17"/>
      <c r="L362" s="1"/>
      <c r="M362" s="1"/>
      <c r="N362" s="1"/>
    </row>
    <row r="363" spans="1:14" ht="15.75" customHeight="1">
      <c r="A363" s="105"/>
      <c r="E363" s="17"/>
      <c r="F363" s="17"/>
      <c r="G363" s="17"/>
      <c r="H363" s="17"/>
      <c r="L363" s="1"/>
      <c r="M363" s="1"/>
      <c r="N363" s="1"/>
    </row>
    <row r="364" spans="1:14" ht="15.75" customHeight="1">
      <c r="A364" s="105"/>
      <c r="E364" s="17"/>
      <c r="F364" s="17"/>
      <c r="G364" s="17"/>
      <c r="H364" s="17"/>
      <c r="L364" s="1"/>
      <c r="M364" s="1"/>
      <c r="N364" s="1"/>
    </row>
    <row r="365" spans="1:14" ht="15.75" customHeight="1">
      <c r="A365" s="105"/>
      <c r="E365" s="17"/>
      <c r="F365" s="17"/>
      <c r="G365" s="17"/>
      <c r="H365" s="17"/>
      <c r="L365" s="1"/>
      <c r="M365" s="1"/>
      <c r="N365" s="1"/>
    </row>
    <row r="366" spans="1:14" ht="15.75" customHeight="1">
      <c r="A366" s="105"/>
      <c r="E366" s="17"/>
      <c r="F366" s="17"/>
      <c r="G366" s="17"/>
      <c r="H366" s="17"/>
      <c r="L366" s="1"/>
      <c r="M366" s="1"/>
      <c r="N366" s="1"/>
    </row>
    <row r="367" spans="1:14" ht="15.75" customHeight="1">
      <c r="A367" s="105"/>
      <c r="E367" s="17"/>
      <c r="F367" s="17"/>
      <c r="G367" s="17"/>
      <c r="H367" s="17"/>
      <c r="L367" s="1"/>
      <c r="M367" s="1"/>
      <c r="N367" s="1"/>
    </row>
    <row r="368" spans="1:14" ht="15.75" customHeight="1">
      <c r="A368" s="105"/>
      <c r="E368" s="17"/>
      <c r="F368" s="17"/>
      <c r="G368" s="17"/>
      <c r="H368" s="17"/>
      <c r="L368" s="1"/>
      <c r="M368" s="1"/>
      <c r="N368" s="1"/>
    </row>
    <row r="369" spans="1:14" ht="15.75" customHeight="1">
      <c r="A369" s="105"/>
      <c r="E369" s="17"/>
      <c r="F369" s="17"/>
      <c r="G369" s="17"/>
      <c r="H369" s="17"/>
      <c r="L369" s="1"/>
      <c r="M369" s="1"/>
      <c r="N369" s="1"/>
    </row>
    <row r="370" spans="1:14" ht="15.75" customHeight="1">
      <c r="A370" s="105"/>
      <c r="E370" s="17"/>
      <c r="F370" s="17"/>
      <c r="G370" s="17"/>
      <c r="H370" s="17"/>
      <c r="L370" s="1"/>
      <c r="M370" s="1"/>
      <c r="N370" s="1"/>
    </row>
    <row r="371" spans="1:14" ht="15.75" customHeight="1">
      <c r="A371" s="105"/>
      <c r="E371" s="17"/>
      <c r="F371" s="17"/>
      <c r="G371" s="17"/>
      <c r="H371" s="17"/>
      <c r="L371" s="1"/>
      <c r="M371" s="1"/>
      <c r="N371" s="1"/>
    </row>
    <row r="372" spans="1:14" ht="15.75" customHeight="1">
      <c r="A372" s="105"/>
      <c r="E372" s="17"/>
      <c r="F372" s="17"/>
      <c r="G372" s="17"/>
      <c r="H372" s="17"/>
      <c r="L372" s="1"/>
      <c r="M372" s="1"/>
      <c r="N372" s="1"/>
    </row>
    <row r="373" spans="1:14" ht="15.75" customHeight="1">
      <c r="A373" s="105"/>
      <c r="E373" s="17"/>
      <c r="F373" s="17"/>
      <c r="G373" s="17"/>
      <c r="H373" s="17"/>
      <c r="L373" s="1"/>
      <c r="M373" s="1"/>
      <c r="N373" s="1"/>
    </row>
    <row r="374" spans="1:14" ht="15.75" customHeight="1">
      <c r="A374" s="105"/>
      <c r="E374" s="17"/>
      <c r="F374" s="17"/>
      <c r="G374" s="17"/>
      <c r="H374" s="17"/>
      <c r="L374" s="1"/>
      <c r="M374" s="1"/>
      <c r="N374" s="1"/>
    </row>
    <row r="375" spans="1:14" ht="15.75" customHeight="1">
      <c r="A375" s="105"/>
      <c r="E375" s="17"/>
      <c r="F375" s="17"/>
      <c r="G375" s="17"/>
      <c r="H375" s="17"/>
      <c r="L375" s="1"/>
      <c r="M375" s="1"/>
      <c r="N375" s="1"/>
    </row>
    <row r="376" spans="1:14" ht="15.75" customHeight="1">
      <c r="A376" s="105"/>
      <c r="E376" s="17"/>
      <c r="F376" s="17"/>
      <c r="G376" s="17"/>
      <c r="H376" s="17"/>
      <c r="L376" s="1"/>
      <c r="M376" s="1"/>
      <c r="N376" s="1"/>
    </row>
    <row r="377" spans="1:14" ht="15.75" customHeight="1">
      <c r="A377" s="105"/>
      <c r="E377" s="17"/>
      <c r="F377" s="17"/>
      <c r="G377" s="17"/>
      <c r="H377" s="17"/>
      <c r="L377" s="1"/>
      <c r="M377" s="1"/>
      <c r="N377" s="1"/>
    </row>
    <row r="378" spans="1:14" ht="15.75" customHeight="1">
      <c r="A378" s="105"/>
      <c r="E378" s="17"/>
      <c r="F378" s="17"/>
      <c r="G378" s="17"/>
      <c r="H378" s="17"/>
      <c r="L378" s="1"/>
      <c r="M378" s="1"/>
      <c r="N378" s="1"/>
    </row>
    <row r="379" spans="1:14" ht="15.75" customHeight="1">
      <c r="A379" s="105"/>
      <c r="E379" s="17"/>
      <c r="F379" s="17"/>
      <c r="G379" s="17"/>
      <c r="H379" s="17"/>
      <c r="L379" s="1"/>
      <c r="M379" s="1"/>
      <c r="N379" s="1"/>
    </row>
    <row r="380" spans="1:14" ht="15.75" customHeight="1">
      <c r="A380" s="105"/>
      <c r="E380" s="17"/>
      <c r="F380" s="17"/>
      <c r="G380" s="17"/>
      <c r="H380" s="17"/>
      <c r="L380" s="1"/>
      <c r="M380" s="1"/>
      <c r="N380" s="1"/>
    </row>
    <row r="381" spans="1:14" ht="15.75" customHeight="1">
      <c r="A381" s="105"/>
      <c r="E381" s="17"/>
      <c r="F381" s="17"/>
      <c r="G381" s="17"/>
      <c r="H381" s="17"/>
      <c r="L381" s="1"/>
      <c r="M381" s="1"/>
      <c r="N381" s="1"/>
    </row>
    <row r="382" spans="1:14" ht="15.75" customHeight="1">
      <c r="A382" s="105"/>
      <c r="E382" s="17"/>
      <c r="F382" s="17"/>
      <c r="G382" s="17"/>
      <c r="H382" s="17"/>
      <c r="L382" s="1"/>
      <c r="M382" s="1"/>
      <c r="N382" s="1"/>
    </row>
    <row r="383" spans="1:14" ht="15.75" customHeight="1">
      <c r="A383" s="105"/>
      <c r="E383" s="17"/>
      <c r="F383" s="17"/>
      <c r="G383" s="17"/>
      <c r="H383" s="17"/>
      <c r="L383" s="1"/>
      <c r="M383" s="1"/>
      <c r="N383" s="1"/>
    </row>
    <row r="384" spans="1:14" ht="15.75" customHeight="1">
      <c r="A384" s="105"/>
      <c r="E384" s="17"/>
      <c r="F384" s="17"/>
      <c r="G384" s="17"/>
      <c r="H384" s="17"/>
      <c r="L384" s="1"/>
      <c r="M384" s="1"/>
      <c r="N384" s="1"/>
    </row>
    <row r="385" spans="1:14" ht="15.75" customHeight="1">
      <c r="A385" s="105"/>
      <c r="E385" s="17"/>
      <c r="F385" s="17"/>
      <c r="G385" s="17"/>
      <c r="H385" s="17"/>
      <c r="L385" s="1"/>
      <c r="M385" s="1"/>
      <c r="N385" s="1"/>
    </row>
    <row r="386" spans="1:14" ht="15.75" customHeight="1">
      <c r="A386" s="105"/>
      <c r="E386" s="17"/>
      <c r="F386" s="17"/>
      <c r="G386" s="17"/>
      <c r="H386" s="17"/>
      <c r="L386" s="1"/>
      <c r="M386" s="1"/>
      <c r="N386" s="1"/>
    </row>
    <row r="387" spans="1:14" ht="15.75" customHeight="1">
      <c r="A387" s="105"/>
      <c r="E387" s="17"/>
      <c r="F387" s="17"/>
      <c r="G387" s="17"/>
      <c r="H387" s="17"/>
      <c r="L387" s="1"/>
      <c r="M387" s="1"/>
      <c r="N387" s="1"/>
    </row>
    <row r="388" spans="1:14" ht="15.75" customHeight="1">
      <c r="A388" s="105"/>
      <c r="E388" s="17"/>
      <c r="F388" s="17"/>
      <c r="G388" s="17"/>
      <c r="H388" s="17"/>
      <c r="L388" s="1"/>
      <c r="M388" s="1"/>
      <c r="N388" s="1"/>
    </row>
    <row r="389" spans="1:14" ht="15.75" customHeight="1">
      <c r="A389" s="105"/>
      <c r="E389" s="17"/>
      <c r="F389" s="17"/>
      <c r="G389" s="17"/>
      <c r="H389" s="17"/>
      <c r="L389" s="1"/>
      <c r="M389" s="1"/>
      <c r="N389" s="1"/>
    </row>
    <row r="390" spans="1:14" ht="15.75" customHeight="1">
      <c r="A390" s="105"/>
      <c r="E390" s="17"/>
      <c r="F390" s="17"/>
      <c r="G390" s="17"/>
      <c r="H390" s="17"/>
      <c r="L390" s="1"/>
      <c r="M390" s="1"/>
      <c r="N390" s="1"/>
    </row>
    <row r="391" spans="1:14" ht="15.75" customHeight="1">
      <c r="A391" s="105"/>
      <c r="E391" s="17"/>
      <c r="F391" s="17"/>
      <c r="G391" s="17"/>
      <c r="H391" s="17"/>
      <c r="L391" s="1"/>
      <c r="M391" s="1"/>
      <c r="N391" s="1"/>
    </row>
    <row r="392" spans="1:14" ht="15.75" customHeight="1">
      <c r="A392" s="105"/>
      <c r="E392" s="17"/>
      <c r="F392" s="17"/>
      <c r="G392" s="17"/>
      <c r="H392" s="17"/>
      <c r="L392" s="1"/>
      <c r="M392" s="1"/>
      <c r="N392" s="1"/>
    </row>
    <row r="393" spans="1:14" ht="15.75" customHeight="1">
      <c r="A393" s="105"/>
      <c r="E393" s="17"/>
      <c r="F393" s="17"/>
      <c r="G393" s="17"/>
      <c r="H393" s="17"/>
      <c r="L393" s="1"/>
      <c r="M393" s="1"/>
      <c r="N393" s="1"/>
    </row>
    <row r="394" spans="1:14" ht="15.75" customHeight="1">
      <c r="A394" s="105"/>
      <c r="E394" s="17"/>
      <c r="F394" s="17"/>
      <c r="G394" s="17"/>
      <c r="H394" s="17"/>
      <c r="L394" s="1"/>
      <c r="M394" s="1"/>
      <c r="N394" s="1"/>
    </row>
    <row r="395" spans="1:14" ht="15.75" customHeight="1">
      <c r="A395" s="105"/>
      <c r="E395" s="17"/>
      <c r="F395" s="17"/>
      <c r="G395" s="17"/>
      <c r="H395" s="17"/>
      <c r="L395" s="1"/>
      <c r="M395" s="1"/>
      <c r="N395" s="1"/>
    </row>
    <row r="396" spans="1:14" ht="15.75" customHeight="1">
      <c r="A396" s="105"/>
      <c r="E396" s="17"/>
      <c r="F396" s="17"/>
      <c r="G396" s="17"/>
      <c r="H396" s="17"/>
      <c r="L396" s="1"/>
      <c r="M396" s="1"/>
      <c r="N396" s="1"/>
    </row>
    <row r="397" spans="1:14" ht="15.75" customHeight="1">
      <c r="A397" s="105"/>
      <c r="E397" s="17"/>
      <c r="F397" s="17"/>
      <c r="G397" s="17"/>
      <c r="H397" s="17"/>
      <c r="L397" s="1"/>
      <c r="M397" s="1"/>
      <c r="N397" s="1"/>
    </row>
    <row r="398" spans="1:14" ht="15.75" customHeight="1">
      <c r="A398" s="105"/>
      <c r="E398" s="17"/>
      <c r="F398" s="17"/>
      <c r="G398" s="17"/>
      <c r="H398" s="17"/>
      <c r="L398" s="1"/>
      <c r="M398" s="1"/>
      <c r="N398" s="1"/>
    </row>
    <row r="399" spans="1:14" ht="15.75" customHeight="1">
      <c r="A399" s="105"/>
      <c r="E399" s="17"/>
      <c r="F399" s="17"/>
      <c r="G399" s="17"/>
      <c r="H399" s="17"/>
      <c r="L399" s="1"/>
      <c r="M399" s="1"/>
      <c r="N399" s="1"/>
    </row>
    <row r="400" spans="1:14" ht="15.75" customHeight="1">
      <c r="A400" s="105"/>
      <c r="E400" s="17"/>
      <c r="F400" s="17"/>
      <c r="G400" s="17"/>
      <c r="H400" s="17"/>
      <c r="L400" s="1"/>
      <c r="M400" s="1"/>
      <c r="N400" s="1"/>
    </row>
    <row r="401" spans="1:14" ht="15.75" customHeight="1">
      <c r="A401" s="105"/>
      <c r="E401" s="17"/>
      <c r="F401" s="17"/>
      <c r="G401" s="17"/>
      <c r="H401" s="17"/>
      <c r="L401" s="1"/>
      <c r="M401" s="1"/>
      <c r="N401" s="1"/>
    </row>
    <row r="402" spans="1:14" ht="15.75" customHeight="1">
      <c r="A402" s="105"/>
      <c r="E402" s="17"/>
      <c r="F402" s="17"/>
      <c r="G402" s="17"/>
      <c r="H402" s="17"/>
      <c r="L402" s="1"/>
      <c r="M402" s="1"/>
      <c r="N402" s="1"/>
    </row>
    <row r="403" spans="1:14" ht="15.75" customHeight="1">
      <c r="A403" s="105"/>
      <c r="E403" s="17"/>
      <c r="F403" s="17"/>
      <c r="G403" s="17"/>
      <c r="H403" s="17"/>
      <c r="L403" s="1"/>
      <c r="M403" s="1"/>
      <c r="N403" s="1"/>
    </row>
    <row r="404" spans="1:14" ht="15.75" customHeight="1">
      <c r="A404" s="105"/>
      <c r="E404" s="17"/>
      <c r="F404" s="17"/>
      <c r="G404" s="17"/>
      <c r="H404" s="17"/>
      <c r="L404" s="1"/>
      <c r="M404" s="1"/>
      <c r="N404" s="1"/>
    </row>
    <row r="405" spans="1:14" ht="15.75" customHeight="1">
      <c r="A405" s="105"/>
      <c r="E405" s="17"/>
      <c r="F405" s="17"/>
      <c r="G405" s="17"/>
      <c r="H405" s="17"/>
      <c r="L405" s="1"/>
      <c r="M405" s="1"/>
      <c r="N405" s="1"/>
    </row>
    <row r="406" spans="1:14" ht="15.75" customHeight="1">
      <c r="A406" s="105"/>
      <c r="E406" s="17"/>
      <c r="F406" s="17"/>
      <c r="G406" s="17"/>
      <c r="H406" s="17"/>
      <c r="L406" s="1"/>
      <c r="M406" s="1"/>
      <c r="N406" s="1"/>
    </row>
    <row r="407" spans="1:14" ht="15.75" customHeight="1">
      <c r="A407" s="105"/>
      <c r="E407" s="17"/>
      <c r="F407" s="17"/>
      <c r="G407" s="17"/>
      <c r="H407" s="17"/>
      <c r="L407" s="1"/>
      <c r="M407" s="1"/>
      <c r="N407" s="1"/>
    </row>
    <row r="408" spans="1:14" ht="15.75" customHeight="1">
      <c r="A408" s="105"/>
      <c r="E408" s="17"/>
      <c r="F408" s="17"/>
      <c r="G408" s="17"/>
      <c r="H408" s="17"/>
      <c r="L408" s="1"/>
      <c r="M408" s="1"/>
      <c r="N408" s="1"/>
    </row>
    <row r="409" spans="1:14" ht="15.75" customHeight="1">
      <c r="A409" s="105"/>
      <c r="E409" s="17"/>
      <c r="F409" s="17"/>
      <c r="G409" s="17"/>
      <c r="H409" s="17"/>
      <c r="L409" s="1"/>
      <c r="M409" s="1"/>
      <c r="N409" s="1"/>
    </row>
    <row r="410" spans="1:14" ht="15.75" customHeight="1">
      <c r="A410" s="105"/>
      <c r="E410" s="17"/>
      <c r="F410" s="17"/>
      <c r="G410" s="17"/>
      <c r="H410" s="17"/>
      <c r="L410" s="1"/>
      <c r="M410" s="1"/>
      <c r="N410" s="1"/>
    </row>
    <row r="411" spans="1:14" ht="15.75" customHeight="1">
      <c r="A411" s="105"/>
      <c r="E411" s="17"/>
      <c r="F411" s="17"/>
      <c r="G411" s="17"/>
      <c r="H411" s="17"/>
      <c r="L411" s="1"/>
      <c r="M411" s="1"/>
      <c r="N411" s="1"/>
    </row>
    <row r="412" spans="1:14" ht="15.75" customHeight="1">
      <c r="A412" s="105"/>
      <c r="E412" s="17"/>
      <c r="F412" s="17"/>
      <c r="G412" s="17"/>
      <c r="H412" s="17"/>
      <c r="L412" s="1"/>
      <c r="M412" s="1"/>
      <c r="N412" s="1"/>
    </row>
    <row r="413" spans="1:14" ht="15.75" customHeight="1">
      <c r="A413" s="105"/>
      <c r="E413" s="17"/>
      <c r="F413" s="17"/>
      <c r="G413" s="17"/>
      <c r="H413" s="17"/>
      <c r="L413" s="1"/>
      <c r="M413" s="1"/>
      <c r="N413" s="1"/>
    </row>
    <row r="414" spans="1:14" ht="15.75" customHeight="1">
      <c r="A414" s="105"/>
      <c r="E414" s="17"/>
      <c r="F414" s="17"/>
      <c r="G414" s="17"/>
      <c r="H414" s="17"/>
      <c r="L414" s="1"/>
      <c r="M414" s="1"/>
      <c r="N414" s="1"/>
    </row>
    <row r="415" spans="1:14" ht="15.75" customHeight="1">
      <c r="A415" s="105"/>
      <c r="E415" s="17"/>
      <c r="F415" s="17"/>
      <c r="G415" s="17"/>
      <c r="H415" s="17"/>
      <c r="L415" s="1"/>
      <c r="M415" s="1"/>
      <c r="N415" s="1"/>
    </row>
    <row r="416" spans="1:14" ht="15.75" customHeight="1">
      <c r="A416" s="105"/>
      <c r="E416" s="17"/>
      <c r="F416" s="17"/>
      <c r="G416" s="17"/>
      <c r="H416" s="17"/>
      <c r="L416" s="1"/>
      <c r="M416" s="1"/>
      <c r="N416" s="1"/>
    </row>
    <row r="417" spans="1:14" ht="15.75" customHeight="1">
      <c r="A417" s="105"/>
      <c r="E417" s="17"/>
      <c r="F417" s="17"/>
      <c r="G417" s="17"/>
      <c r="H417" s="17"/>
      <c r="L417" s="1"/>
      <c r="M417" s="1"/>
      <c r="N417" s="1"/>
    </row>
    <row r="418" spans="1:14" ht="15.75" customHeight="1">
      <c r="A418" s="105"/>
      <c r="E418" s="17"/>
      <c r="F418" s="17"/>
      <c r="G418" s="17"/>
      <c r="H418" s="17"/>
      <c r="L418" s="1"/>
      <c r="M418" s="1"/>
      <c r="N418" s="1"/>
    </row>
    <row r="419" spans="1:14" ht="15.75" customHeight="1">
      <c r="A419" s="105"/>
      <c r="E419" s="17"/>
      <c r="F419" s="17"/>
      <c r="G419" s="17"/>
      <c r="H419" s="17"/>
      <c r="L419" s="1"/>
      <c r="M419" s="1"/>
      <c r="N419" s="1"/>
    </row>
    <row r="420" spans="1:14" ht="15.75" customHeight="1">
      <c r="A420" s="105"/>
      <c r="E420" s="17"/>
      <c r="F420" s="17"/>
      <c r="G420" s="17"/>
      <c r="H420" s="17"/>
      <c r="L420" s="1"/>
      <c r="M420" s="1"/>
      <c r="N420" s="1"/>
    </row>
    <row r="421" spans="1:14" ht="15.75" customHeight="1">
      <c r="A421" s="105"/>
      <c r="E421" s="17"/>
      <c r="F421" s="17"/>
      <c r="G421" s="17"/>
      <c r="H421" s="17"/>
      <c r="L421" s="1"/>
      <c r="M421" s="1"/>
      <c r="N421" s="1"/>
    </row>
    <row r="422" spans="1:14" ht="15.75" customHeight="1">
      <c r="A422" s="105"/>
      <c r="E422" s="17"/>
      <c r="F422" s="17"/>
      <c r="G422" s="17"/>
      <c r="H422" s="17"/>
      <c r="L422" s="1"/>
      <c r="M422" s="1"/>
      <c r="N422" s="1"/>
    </row>
    <row r="423" spans="1:14" ht="15.75" customHeight="1">
      <c r="A423" s="105"/>
      <c r="E423" s="17"/>
      <c r="F423" s="17"/>
      <c r="G423" s="17"/>
      <c r="H423" s="17"/>
      <c r="L423" s="1"/>
      <c r="M423" s="1"/>
      <c r="N423" s="1"/>
    </row>
    <row r="424" spans="1:14" ht="15.75" customHeight="1">
      <c r="A424" s="105"/>
      <c r="E424" s="17"/>
      <c r="F424" s="17"/>
      <c r="G424" s="17"/>
      <c r="H424" s="17"/>
      <c r="L424" s="1"/>
      <c r="M424" s="1"/>
      <c r="N424" s="1"/>
    </row>
    <row r="425" spans="1:14" ht="15.75" customHeight="1">
      <c r="A425" s="105"/>
      <c r="E425" s="17"/>
      <c r="F425" s="17"/>
      <c r="G425" s="17"/>
      <c r="H425" s="17"/>
      <c r="L425" s="1"/>
      <c r="M425" s="1"/>
      <c r="N425" s="1"/>
    </row>
    <row r="426" spans="1:14" ht="15.75" customHeight="1">
      <c r="A426" s="105"/>
      <c r="E426" s="17"/>
      <c r="F426" s="17"/>
      <c r="G426" s="17"/>
      <c r="H426" s="17"/>
      <c r="L426" s="1"/>
      <c r="M426" s="1"/>
      <c r="N426" s="1"/>
    </row>
    <row r="427" spans="1:14" ht="15.75" customHeight="1">
      <c r="A427" s="105"/>
      <c r="E427" s="17"/>
      <c r="F427" s="17"/>
      <c r="G427" s="17"/>
      <c r="H427" s="17"/>
      <c r="L427" s="1"/>
      <c r="M427" s="1"/>
      <c r="N427" s="1"/>
    </row>
    <row r="428" spans="1:14" ht="15.75" customHeight="1">
      <c r="A428" s="105"/>
      <c r="E428" s="17"/>
      <c r="F428" s="17"/>
      <c r="G428" s="17"/>
      <c r="H428" s="17"/>
      <c r="L428" s="1"/>
      <c r="M428" s="1"/>
      <c r="N428" s="1"/>
    </row>
    <row r="429" spans="1:14" ht="15.75" customHeight="1">
      <c r="A429" s="105"/>
      <c r="E429" s="17"/>
      <c r="F429" s="17"/>
      <c r="G429" s="17"/>
      <c r="H429" s="17"/>
      <c r="L429" s="1"/>
      <c r="M429" s="1"/>
      <c r="N429" s="1"/>
    </row>
    <row r="430" spans="1:14" ht="15.75" customHeight="1">
      <c r="A430" s="105"/>
      <c r="E430" s="17"/>
      <c r="F430" s="17"/>
      <c r="G430" s="17"/>
      <c r="H430" s="17"/>
      <c r="L430" s="1"/>
      <c r="M430" s="1"/>
      <c r="N430" s="1"/>
    </row>
    <row r="431" spans="1:14" ht="15.75" customHeight="1">
      <c r="A431" s="105"/>
      <c r="E431" s="17"/>
      <c r="F431" s="17"/>
      <c r="G431" s="17"/>
      <c r="H431" s="17"/>
      <c r="L431" s="1"/>
      <c r="M431" s="1"/>
      <c r="N431" s="1"/>
    </row>
    <row r="432" spans="1:14" ht="15.75" customHeight="1">
      <c r="A432" s="105"/>
      <c r="E432" s="17"/>
      <c r="F432" s="17"/>
      <c r="G432" s="17"/>
      <c r="H432" s="17"/>
      <c r="L432" s="1"/>
      <c r="M432" s="1"/>
      <c r="N432" s="1"/>
    </row>
    <row r="433" spans="1:14" ht="15.75" customHeight="1">
      <c r="A433" s="105"/>
      <c r="E433" s="17"/>
      <c r="F433" s="17"/>
      <c r="G433" s="17"/>
      <c r="H433" s="17"/>
      <c r="L433" s="1"/>
      <c r="M433" s="1"/>
      <c r="N433" s="1"/>
    </row>
    <row r="434" spans="1:14" ht="15.75" customHeight="1">
      <c r="A434" s="105"/>
      <c r="E434" s="17"/>
      <c r="F434" s="17"/>
      <c r="G434" s="17"/>
      <c r="H434" s="17"/>
      <c r="L434" s="1"/>
      <c r="M434" s="1"/>
      <c r="N434" s="1"/>
    </row>
    <row r="435" spans="1:14" ht="15.75" customHeight="1">
      <c r="A435" s="105"/>
      <c r="E435" s="17"/>
      <c r="F435" s="17"/>
      <c r="G435" s="17"/>
      <c r="H435" s="17"/>
      <c r="L435" s="1"/>
      <c r="M435" s="1"/>
      <c r="N435" s="1"/>
    </row>
    <row r="436" spans="1:14" ht="15.75" customHeight="1">
      <c r="A436" s="105"/>
      <c r="E436" s="17"/>
      <c r="F436" s="17"/>
      <c r="G436" s="17"/>
      <c r="H436" s="17"/>
      <c r="L436" s="1"/>
      <c r="M436" s="1"/>
      <c r="N436" s="1"/>
    </row>
    <row r="437" spans="1:14" ht="15.75" customHeight="1">
      <c r="A437" s="105"/>
      <c r="E437" s="17"/>
      <c r="F437" s="17"/>
      <c r="G437" s="17"/>
      <c r="H437" s="17"/>
      <c r="L437" s="1"/>
      <c r="M437" s="1"/>
      <c r="N437" s="1"/>
    </row>
    <row r="438" spans="1:14" ht="15.75" customHeight="1">
      <c r="A438" s="105"/>
      <c r="E438" s="17"/>
      <c r="F438" s="17"/>
      <c r="G438" s="17"/>
      <c r="H438" s="17"/>
      <c r="L438" s="1"/>
      <c r="M438" s="1"/>
      <c r="N438" s="1"/>
    </row>
    <row r="439" spans="1:14" ht="15.75" customHeight="1">
      <c r="A439" s="105"/>
      <c r="E439" s="17"/>
      <c r="F439" s="17"/>
      <c r="G439" s="17"/>
      <c r="H439" s="17"/>
      <c r="L439" s="1"/>
      <c r="M439" s="1"/>
      <c r="N439" s="1"/>
    </row>
    <row r="440" spans="1:14" ht="15.75" customHeight="1">
      <c r="A440" s="105"/>
      <c r="E440" s="17"/>
      <c r="F440" s="17"/>
      <c r="G440" s="17"/>
      <c r="H440" s="17"/>
      <c r="L440" s="1"/>
      <c r="M440" s="1"/>
      <c r="N440" s="1"/>
    </row>
    <row r="441" spans="1:14" ht="15.75" customHeight="1">
      <c r="A441" s="105"/>
      <c r="E441" s="17"/>
      <c r="F441" s="17"/>
      <c r="G441" s="17"/>
      <c r="H441" s="17"/>
      <c r="L441" s="1"/>
      <c r="M441" s="1"/>
      <c r="N441" s="1"/>
    </row>
    <row r="442" spans="1:14" ht="15.75" customHeight="1">
      <c r="A442" s="105"/>
      <c r="E442" s="17"/>
      <c r="F442" s="17"/>
      <c r="G442" s="17"/>
      <c r="H442" s="17"/>
      <c r="L442" s="1"/>
      <c r="M442" s="1"/>
      <c r="N442" s="1"/>
    </row>
    <row r="443" spans="1:14" ht="15.75" customHeight="1">
      <c r="A443" s="105"/>
      <c r="E443" s="17"/>
      <c r="F443" s="17"/>
      <c r="G443" s="17"/>
      <c r="H443" s="17"/>
      <c r="L443" s="1"/>
      <c r="M443" s="1"/>
      <c r="N443" s="1"/>
    </row>
    <row r="444" spans="1:14" ht="15.75" customHeight="1">
      <c r="A444" s="105"/>
      <c r="E444" s="17"/>
      <c r="F444" s="17"/>
      <c r="G444" s="17"/>
      <c r="H444" s="17"/>
      <c r="L444" s="1"/>
      <c r="M444" s="1"/>
      <c r="N444" s="1"/>
    </row>
    <row r="445" spans="1:14" ht="15.75" customHeight="1">
      <c r="A445" s="105"/>
      <c r="E445" s="17"/>
      <c r="F445" s="17"/>
      <c r="G445" s="17"/>
      <c r="H445" s="17"/>
      <c r="L445" s="1"/>
      <c r="M445" s="1"/>
      <c r="N445" s="1"/>
    </row>
    <row r="446" spans="1:14" ht="15.75" customHeight="1">
      <c r="A446" s="105"/>
      <c r="E446" s="17"/>
      <c r="F446" s="17"/>
      <c r="G446" s="17"/>
      <c r="H446" s="17"/>
      <c r="L446" s="1"/>
      <c r="M446" s="1"/>
      <c r="N446" s="1"/>
    </row>
    <row r="447" spans="1:14" ht="15.75" customHeight="1">
      <c r="A447" s="105"/>
      <c r="E447" s="17"/>
      <c r="F447" s="17"/>
      <c r="G447" s="17"/>
      <c r="H447" s="17"/>
      <c r="L447" s="1"/>
      <c r="M447" s="1"/>
      <c r="N447" s="1"/>
    </row>
    <row r="448" spans="1:14" ht="15.75" customHeight="1">
      <c r="A448" s="105"/>
      <c r="E448" s="17"/>
      <c r="F448" s="17"/>
      <c r="G448" s="17"/>
      <c r="H448" s="17"/>
      <c r="L448" s="1"/>
      <c r="M448" s="1"/>
      <c r="N448" s="1"/>
    </row>
    <row r="449" spans="1:14" ht="15.75" customHeight="1">
      <c r="A449" s="105"/>
      <c r="E449" s="17"/>
      <c r="F449" s="17"/>
      <c r="G449" s="17"/>
      <c r="H449" s="17"/>
      <c r="L449" s="1"/>
      <c r="M449" s="1"/>
      <c r="N449" s="1"/>
    </row>
    <row r="450" spans="1:14" ht="15.75" customHeight="1">
      <c r="A450" s="105"/>
      <c r="E450" s="17"/>
      <c r="F450" s="17"/>
      <c r="G450" s="17"/>
      <c r="H450" s="17"/>
      <c r="L450" s="1"/>
      <c r="M450" s="1"/>
      <c r="N450" s="1"/>
    </row>
    <row r="451" spans="1:14" ht="15.75" customHeight="1">
      <c r="A451" s="105"/>
      <c r="E451" s="17"/>
      <c r="F451" s="17"/>
      <c r="G451" s="17"/>
      <c r="H451" s="17"/>
      <c r="L451" s="1"/>
      <c r="M451" s="1"/>
      <c r="N451" s="1"/>
    </row>
    <row r="452" spans="1:14" ht="15.75" customHeight="1">
      <c r="A452" s="105"/>
      <c r="E452" s="17"/>
      <c r="F452" s="17"/>
      <c r="G452" s="17"/>
      <c r="H452" s="17"/>
      <c r="L452" s="1"/>
      <c r="M452" s="1"/>
      <c r="N452" s="1"/>
    </row>
    <row r="453" spans="1:14" ht="15.75" customHeight="1">
      <c r="A453" s="105"/>
      <c r="E453" s="17"/>
      <c r="F453" s="17"/>
      <c r="G453" s="17"/>
      <c r="H453" s="17"/>
      <c r="L453" s="1"/>
      <c r="M453" s="1"/>
      <c r="N453" s="1"/>
    </row>
    <row r="454" spans="1:14" ht="15.75" customHeight="1">
      <c r="A454" s="105"/>
      <c r="E454" s="17"/>
      <c r="F454" s="17"/>
      <c r="G454" s="17"/>
      <c r="H454" s="17"/>
      <c r="L454" s="1"/>
      <c r="M454" s="1"/>
      <c r="N454" s="1"/>
    </row>
    <row r="455" spans="1:14" ht="15.75" customHeight="1">
      <c r="A455" s="105"/>
      <c r="E455" s="17"/>
      <c r="F455" s="17"/>
      <c r="G455" s="17"/>
      <c r="H455" s="17"/>
      <c r="L455" s="1"/>
      <c r="M455" s="1"/>
      <c r="N455" s="1"/>
    </row>
    <row r="456" spans="1:14" ht="15.75" customHeight="1">
      <c r="A456" s="105"/>
      <c r="E456" s="17"/>
      <c r="F456" s="17"/>
      <c r="G456" s="17"/>
      <c r="H456" s="17"/>
      <c r="L456" s="1"/>
      <c r="M456" s="1"/>
      <c r="N456" s="1"/>
    </row>
    <row r="457" spans="1:14" ht="15.75" customHeight="1">
      <c r="A457" s="105"/>
      <c r="E457" s="17"/>
      <c r="F457" s="17"/>
      <c r="G457" s="17"/>
      <c r="H457" s="17"/>
      <c r="L457" s="1"/>
      <c r="M457" s="1"/>
      <c r="N457" s="1"/>
    </row>
    <row r="458" spans="1:14" ht="15.75" customHeight="1">
      <c r="A458" s="105"/>
      <c r="E458" s="17"/>
      <c r="F458" s="17"/>
      <c r="G458" s="17"/>
      <c r="H458" s="17"/>
      <c r="L458" s="1"/>
      <c r="M458" s="1"/>
      <c r="N458" s="1"/>
    </row>
    <row r="459" spans="1:14" ht="15.75" customHeight="1">
      <c r="A459" s="105"/>
      <c r="E459" s="17"/>
      <c r="F459" s="17"/>
      <c r="G459" s="17"/>
      <c r="H459" s="17"/>
      <c r="L459" s="1"/>
      <c r="M459" s="1"/>
      <c r="N459" s="1"/>
    </row>
    <row r="460" spans="1:14" ht="15.75" customHeight="1">
      <c r="A460" s="105"/>
      <c r="E460" s="17"/>
      <c r="F460" s="17"/>
      <c r="G460" s="17"/>
      <c r="H460" s="17"/>
      <c r="L460" s="1"/>
      <c r="M460" s="1"/>
      <c r="N460" s="1"/>
    </row>
    <row r="461" spans="1:14" ht="15.75" customHeight="1">
      <c r="A461" s="105"/>
      <c r="E461" s="17"/>
      <c r="F461" s="17"/>
      <c r="G461" s="17"/>
      <c r="H461" s="17"/>
      <c r="L461" s="1"/>
      <c r="M461" s="1"/>
      <c r="N461" s="1"/>
    </row>
    <row r="462" spans="1:14" ht="15.75" customHeight="1">
      <c r="A462" s="105"/>
      <c r="E462" s="17"/>
      <c r="F462" s="17"/>
      <c r="G462" s="17"/>
      <c r="H462" s="17"/>
      <c r="L462" s="1"/>
      <c r="M462" s="1"/>
      <c r="N462" s="1"/>
    </row>
    <row r="463" spans="1:14" ht="15.75" customHeight="1">
      <c r="A463" s="105"/>
      <c r="E463" s="17"/>
      <c r="F463" s="17"/>
      <c r="G463" s="17"/>
      <c r="H463" s="17"/>
      <c r="L463" s="1"/>
      <c r="M463" s="1"/>
      <c r="N463" s="1"/>
    </row>
    <row r="464" spans="1:14" ht="15.75" customHeight="1">
      <c r="A464" s="105"/>
      <c r="E464" s="17"/>
      <c r="F464" s="17"/>
      <c r="G464" s="17"/>
      <c r="H464" s="17"/>
      <c r="L464" s="1"/>
      <c r="M464" s="1"/>
      <c r="N464" s="1"/>
    </row>
    <row r="465" spans="1:14" ht="15.75" customHeight="1">
      <c r="A465" s="105"/>
      <c r="E465" s="17"/>
      <c r="F465" s="17"/>
      <c r="G465" s="17"/>
      <c r="H465" s="17"/>
      <c r="L465" s="1"/>
      <c r="M465" s="1"/>
      <c r="N465" s="1"/>
    </row>
    <row r="466" spans="1:14" ht="15.75" customHeight="1">
      <c r="A466" s="105"/>
      <c r="E466" s="17"/>
      <c r="F466" s="17"/>
      <c r="G466" s="17"/>
      <c r="H466" s="17"/>
      <c r="L466" s="1"/>
      <c r="M466" s="1"/>
      <c r="N466" s="1"/>
    </row>
    <row r="467" spans="1:14" ht="15.75" customHeight="1">
      <c r="A467" s="105"/>
      <c r="E467" s="17"/>
      <c r="F467" s="17"/>
      <c r="G467" s="17"/>
      <c r="H467" s="17"/>
      <c r="L467" s="1"/>
      <c r="M467" s="1"/>
      <c r="N467" s="1"/>
    </row>
    <row r="468" spans="1:14" ht="15.75" customHeight="1">
      <c r="A468" s="105"/>
      <c r="E468" s="17"/>
      <c r="F468" s="17"/>
      <c r="G468" s="17"/>
      <c r="H468" s="17"/>
      <c r="L468" s="1"/>
      <c r="M468" s="1"/>
      <c r="N468" s="1"/>
    </row>
    <row r="469" spans="1:14" ht="15.75" customHeight="1">
      <c r="A469" s="105"/>
      <c r="E469" s="17"/>
      <c r="F469" s="17"/>
      <c r="G469" s="17"/>
      <c r="H469" s="17"/>
      <c r="L469" s="1"/>
      <c r="M469" s="1"/>
      <c r="N469" s="1"/>
    </row>
    <row r="470" spans="1:14" ht="15.75" customHeight="1">
      <c r="A470" s="105"/>
      <c r="E470" s="17"/>
      <c r="F470" s="17"/>
      <c r="G470" s="17"/>
      <c r="H470" s="17"/>
      <c r="L470" s="1"/>
      <c r="M470" s="1"/>
      <c r="N470" s="1"/>
    </row>
    <row r="471" spans="1:14" ht="15.75" customHeight="1">
      <c r="A471" s="105"/>
      <c r="E471" s="17"/>
      <c r="F471" s="17"/>
      <c r="G471" s="17"/>
      <c r="H471" s="17"/>
      <c r="L471" s="1"/>
      <c r="M471" s="1"/>
      <c r="N471" s="1"/>
    </row>
    <row r="472" spans="1:14" ht="15.75" customHeight="1">
      <c r="A472" s="105"/>
      <c r="E472" s="17"/>
      <c r="F472" s="17"/>
      <c r="G472" s="17"/>
      <c r="H472" s="17"/>
      <c r="L472" s="1"/>
      <c r="M472" s="1"/>
      <c r="N472" s="1"/>
    </row>
    <row r="473" spans="1:14" ht="15.75" customHeight="1">
      <c r="A473" s="105"/>
      <c r="E473" s="17"/>
      <c r="F473" s="17"/>
      <c r="G473" s="17"/>
      <c r="H473" s="17"/>
      <c r="L473" s="1"/>
      <c r="M473" s="1"/>
      <c r="N473" s="1"/>
    </row>
    <row r="474" spans="1:14" ht="15.75" customHeight="1">
      <c r="A474" s="105"/>
      <c r="E474" s="17"/>
      <c r="F474" s="17"/>
      <c r="G474" s="17"/>
      <c r="H474" s="17"/>
      <c r="L474" s="1"/>
      <c r="M474" s="1"/>
      <c r="N474" s="1"/>
    </row>
    <row r="475" spans="1:14" ht="15.75" customHeight="1">
      <c r="A475" s="105"/>
      <c r="E475" s="17"/>
      <c r="F475" s="17"/>
      <c r="G475" s="17"/>
      <c r="H475" s="17"/>
      <c r="L475" s="1"/>
      <c r="M475" s="1"/>
      <c r="N475" s="1"/>
    </row>
    <row r="476" spans="1:14" ht="15.75" customHeight="1">
      <c r="A476" s="105"/>
      <c r="E476" s="17"/>
      <c r="F476" s="17"/>
      <c r="G476" s="17"/>
      <c r="H476" s="17"/>
      <c r="L476" s="1"/>
      <c r="M476" s="1"/>
      <c r="N476" s="1"/>
    </row>
    <row r="477" spans="1:14" ht="15.75" customHeight="1">
      <c r="A477" s="105"/>
      <c r="E477" s="17"/>
      <c r="F477" s="17"/>
      <c r="G477" s="17"/>
      <c r="H477" s="17"/>
      <c r="L477" s="1"/>
      <c r="M477" s="1"/>
      <c r="N477" s="1"/>
    </row>
    <row r="478" spans="1:14" ht="15.75" customHeight="1">
      <c r="A478" s="105"/>
      <c r="E478" s="17"/>
      <c r="F478" s="17"/>
      <c r="G478" s="17"/>
      <c r="H478" s="17"/>
      <c r="L478" s="1"/>
      <c r="M478" s="1"/>
      <c r="N478" s="1"/>
    </row>
    <row r="479" spans="1:14" ht="15.75" customHeight="1">
      <c r="A479" s="105"/>
      <c r="E479" s="17"/>
      <c r="F479" s="17"/>
      <c r="G479" s="17"/>
      <c r="H479" s="17"/>
      <c r="L479" s="1"/>
      <c r="M479" s="1"/>
      <c r="N479" s="1"/>
    </row>
    <row r="480" spans="1:14" ht="15.75" customHeight="1">
      <c r="A480" s="105"/>
      <c r="E480" s="17"/>
      <c r="F480" s="17"/>
      <c r="G480" s="17"/>
      <c r="H480" s="17"/>
      <c r="L480" s="1"/>
      <c r="M480" s="1"/>
      <c r="N480" s="1"/>
    </row>
    <row r="481" spans="1:14" ht="15.75" customHeight="1">
      <c r="A481" s="105"/>
      <c r="E481" s="17"/>
      <c r="F481" s="17"/>
      <c r="G481" s="17"/>
      <c r="H481" s="17"/>
      <c r="L481" s="1"/>
      <c r="M481" s="1"/>
      <c r="N481" s="1"/>
    </row>
    <row r="482" spans="1:14" ht="15.75" customHeight="1">
      <c r="A482" s="105"/>
      <c r="E482" s="17"/>
      <c r="F482" s="17"/>
      <c r="G482" s="17"/>
      <c r="H482" s="17"/>
      <c r="L482" s="1"/>
      <c r="M482" s="1"/>
      <c r="N482" s="1"/>
    </row>
    <row r="483" spans="1:14" ht="15.75" customHeight="1">
      <c r="A483" s="105"/>
      <c r="E483" s="17"/>
      <c r="F483" s="17"/>
      <c r="G483" s="17"/>
      <c r="H483" s="17"/>
      <c r="L483" s="1"/>
      <c r="M483" s="1"/>
      <c r="N483" s="1"/>
    </row>
    <row r="484" spans="1:14" ht="15.75" customHeight="1">
      <c r="A484" s="105"/>
      <c r="E484" s="17"/>
      <c r="F484" s="17"/>
      <c r="G484" s="17"/>
      <c r="H484" s="17"/>
      <c r="L484" s="1"/>
      <c r="M484" s="1"/>
      <c r="N484" s="1"/>
    </row>
    <row r="485" spans="1:14" ht="15.75" customHeight="1">
      <c r="A485" s="105"/>
      <c r="E485" s="17"/>
      <c r="F485" s="17"/>
      <c r="G485" s="17"/>
      <c r="H485" s="17"/>
      <c r="L485" s="1"/>
      <c r="M485" s="1"/>
      <c r="N485" s="1"/>
    </row>
    <row r="486" spans="1:14" ht="15.75" customHeight="1">
      <c r="A486" s="105"/>
      <c r="E486" s="17"/>
      <c r="F486" s="17"/>
      <c r="G486" s="17"/>
      <c r="H486" s="17"/>
      <c r="L486" s="1"/>
      <c r="M486" s="1"/>
      <c r="N486" s="1"/>
    </row>
    <row r="487" spans="1:14" ht="15.75" customHeight="1">
      <c r="A487" s="105"/>
      <c r="E487" s="17"/>
      <c r="F487" s="17"/>
      <c r="G487" s="17"/>
      <c r="H487" s="17"/>
      <c r="L487" s="1"/>
      <c r="M487" s="1"/>
      <c r="N487" s="1"/>
    </row>
    <row r="488" spans="1:14" ht="15.75" customHeight="1">
      <c r="A488" s="105"/>
      <c r="E488" s="17"/>
      <c r="F488" s="17"/>
      <c r="G488" s="17"/>
      <c r="H488" s="17"/>
      <c r="L488" s="1"/>
      <c r="M488" s="1"/>
      <c r="N488" s="1"/>
    </row>
    <row r="489" spans="1:14" ht="15.75" customHeight="1">
      <c r="A489" s="105"/>
      <c r="E489" s="17"/>
      <c r="F489" s="17"/>
      <c r="G489" s="17"/>
      <c r="H489" s="17"/>
      <c r="L489" s="1"/>
      <c r="M489" s="1"/>
      <c r="N489" s="1"/>
    </row>
    <row r="490" spans="1:14" ht="15.75" customHeight="1">
      <c r="A490" s="105"/>
      <c r="E490" s="17"/>
      <c r="F490" s="17"/>
      <c r="G490" s="17"/>
      <c r="H490" s="17"/>
      <c r="L490" s="1"/>
      <c r="M490" s="1"/>
      <c r="N490" s="1"/>
    </row>
    <row r="491" spans="1:14" ht="15.75" customHeight="1">
      <c r="A491" s="105"/>
      <c r="E491" s="17"/>
      <c r="F491" s="17"/>
      <c r="G491" s="17"/>
      <c r="H491" s="17"/>
      <c r="L491" s="1"/>
      <c r="M491" s="1"/>
      <c r="N491" s="1"/>
    </row>
    <row r="492" spans="1:14" ht="15.75" customHeight="1">
      <c r="A492" s="105"/>
      <c r="E492" s="17"/>
      <c r="F492" s="17"/>
      <c r="G492" s="17"/>
      <c r="H492" s="17"/>
      <c r="L492" s="1"/>
      <c r="M492" s="1"/>
      <c r="N492" s="1"/>
    </row>
    <row r="493" spans="1:14" ht="15.75" customHeight="1">
      <c r="A493" s="105"/>
      <c r="E493" s="17"/>
      <c r="F493" s="17"/>
      <c r="G493" s="17"/>
      <c r="H493" s="17"/>
      <c r="L493" s="1"/>
      <c r="M493" s="1"/>
      <c r="N493" s="1"/>
    </row>
    <row r="494" spans="1:14" ht="15.75" customHeight="1">
      <c r="A494" s="105"/>
      <c r="E494" s="17"/>
      <c r="F494" s="17"/>
      <c r="G494" s="17"/>
      <c r="H494" s="17"/>
      <c r="L494" s="1"/>
      <c r="M494" s="1"/>
      <c r="N494" s="1"/>
    </row>
    <row r="495" spans="1:14" ht="15.75" customHeight="1">
      <c r="A495" s="105"/>
      <c r="E495" s="17"/>
      <c r="F495" s="17"/>
      <c r="G495" s="17"/>
      <c r="H495" s="17"/>
      <c r="L495" s="1"/>
      <c r="M495" s="1"/>
      <c r="N495" s="1"/>
    </row>
    <row r="496" spans="1:14" ht="15.75" customHeight="1">
      <c r="A496" s="105"/>
      <c r="E496" s="17"/>
      <c r="F496" s="17"/>
      <c r="G496" s="17"/>
      <c r="H496" s="17"/>
      <c r="L496" s="1"/>
      <c r="M496" s="1"/>
      <c r="N496" s="1"/>
    </row>
    <row r="497" spans="1:14" ht="15.75" customHeight="1">
      <c r="A497" s="105"/>
      <c r="E497" s="17"/>
      <c r="F497" s="17"/>
      <c r="G497" s="17"/>
      <c r="H497" s="17"/>
      <c r="L497" s="1"/>
      <c r="M497" s="1"/>
      <c r="N497" s="1"/>
    </row>
    <row r="498" spans="1:14" ht="15.75" customHeight="1">
      <c r="A498" s="105"/>
      <c r="E498" s="17"/>
      <c r="F498" s="17"/>
      <c r="G498" s="17"/>
      <c r="H498" s="17"/>
      <c r="L498" s="1"/>
      <c r="M498" s="1"/>
      <c r="N498" s="1"/>
    </row>
    <row r="499" spans="1:14" ht="15.75" customHeight="1">
      <c r="A499" s="105"/>
      <c r="E499" s="17"/>
      <c r="F499" s="17"/>
      <c r="G499" s="17"/>
      <c r="H499" s="17"/>
      <c r="L499" s="1"/>
      <c r="M499" s="1"/>
      <c r="N499" s="1"/>
    </row>
    <row r="500" spans="1:14" ht="15.75" customHeight="1">
      <c r="A500" s="105"/>
      <c r="E500" s="17"/>
      <c r="F500" s="17"/>
      <c r="G500" s="17"/>
      <c r="H500" s="17"/>
      <c r="L500" s="1"/>
      <c r="M500" s="1"/>
      <c r="N500" s="1"/>
    </row>
    <row r="501" spans="1:14" ht="15.75" customHeight="1">
      <c r="A501" s="105"/>
      <c r="E501" s="17"/>
      <c r="F501" s="17"/>
      <c r="G501" s="17"/>
      <c r="H501" s="17"/>
      <c r="L501" s="1"/>
      <c r="M501" s="1"/>
      <c r="N501" s="1"/>
    </row>
    <row r="502" spans="1:14" ht="15.75" customHeight="1">
      <c r="A502" s="105"/>
      <c r="E502" s="17"/>
      <c r="F502" s="17"/>
      <c r="G502" s="17"/>
      <c r="H502" s="17"/>
      <c r="L502" s="1"/>
      <c r="M502" s="1"/>
      <c r="N502" s="1"/>
    </row>
    <row r="503" spans="1:14" ht="15.75" customHeight="1">
      <c r="A503" s="105"/>
      <c r="E503" s="17"/>
      <c r="F503" s="17"/>
      <c r="G503" s="17"/>
      <c r="H503" s="17"/>
      <c r="L503" s="1"/>
      <c r="M503" s="1"/>
      <c r="N503" s="1"/>
    </row>
    <row r="504" spans="1:14" ht="15.75" customHeight="1">
      <c r="A504" s="105"/>
      <c r="E504" s="17"/>
      <c r="F504" s="17"/>
      <c r="G504" s="17"/>
      <c r="H504" s="17"/>
      <c r="L504" s="1"/>
      <c r="M504" s="1"/>
      <c r="N504" s="1"/>
    </row>
    <row r="505" spans="1:14" ht="15.75" customHeight="1">
      <c r="A505" s="105"/>
      <c r="E505" s="17"/>
      <c r="F505" s="17"/>
      <c r="G505" s="17"/>
      <c r="H505" s="17"/>
      <c r="L505" s="1"/>
      <c r="M505" s="1"/>
      <c r="N505" s="1"/>
    </row>
    <row r="506" spans="1:14" ht="15.75" customHeight="1">
      <c r="A506" s="105"/>
      <c r="E506" s="17"/>
      <c r="F506" s="17"/>
      <c r="G506" s="17"/>
      <c r="H506" s="17"/>
      <c r="L506" s="1"/>
      <c r="M506" s="1"/>
      <c r="N506" s="1"/>
    </row>
    <row r="507" spans="1:14" ht="15.75" customHeight="1">
      <c r="A507" s="105"/>
      <c r="E507" s="17"/>
      <c r="F507" s="17"/>
      <c r="G507" s="17"/>
      <c r="H507" s="17"/>
      <c r="L507" s="1"/>
      <c r="M507" s="1"/>
      <c r="N507" s="1"/>
    </row>
    <row r="508" spans="1:14" ht="15.75" customHeight="1">
      <c r="A508" s="105"/>
      <c r="E508" s="17"/>
      <c r="F508" s="17"/>
      <c r="G508" s="17"/>
      <c r="H508" s="17"/>
      <c r="L508" s="1"/>
      <c r="M508" s="1"/>
      <c r="N508" s="1"/>
    </row>
    <row r="509" spans="1:14" ht="15.75" customHeight="1">
      <c r="A509" s="105"/>
      <c r="E509" s="17"/>
      <c r="F509" s="17"/>
      <c r="G509" s="17"/>
      <c r="H509" s="17"/>
      <c r="L509" s="1"/>
      <c r="M509" s="1"/>
      <c r="N509" s="1"/>
    </row>
    <row r="510" spans="1:14" ht="15.75" customHeight="1">
      <c r="A510" s="105"/>
      <c r="E510" s="17"/>
      <c r="F510" s="17"/>
      <c r="G510" s="17"/>
      <c r="H510" s="17"/>
      <c r="L510" s="1"/>
      <c r="M510" s="1"/>
      <c r="N510" s="1"/>
    </row>
    <row r="511" spans="1:14" ht="15.75" customHeight="1">
      <c r="A511" s="105"/>
      <c r="E511" s="17"/>
      <c r="F511" s="17"/>
      <c r="G511" s="17"/>
      <c r="H511" s="17"/>
      <c r="L511" s="1"/>
      <c r="M511" s="1"/>
      <c r="N511" s="1"/>
    </row>
    <row r="512" spans="1:14" ht="15.75" customHeight="1">
      <c r="A512" s="105"/>
      <c r="E512" s="17"/>
      <c r="F512" s="17"/>
      <c r="G512" s="17"/>
      <c r="H512" s="17"/>
      <c r="L512" s="1"/>
      <c r="M512" s="1"/>
      <c r="N512" s="1"/>
    </row>
    <row r="513" spans="1:14" ht="15.75" customHeight="1">
      <c r="A513" s="105"/>
      <c r="E513" s="17"/>
      <c r="F513" s="17"/>
      <c r="G513" s="17"/>
      <c r="H513" s="17"/>
      <c r="L513" s="1"/>
      <c r="M513" s="1"/>
      <c r="N513" s="1"/>
    </row>
    <row r="514" spans="1:14" ht="15.75" customHeight="1">
      <c r="A514" s="105"/>
      <c r="E514" s="17"/>
      <c r="F514" s="17"/>
      <c r="G514" s="17"/>
      <c r="H514" s="17"/>
      <c r="L514" s="1"/>
      <c r="M514" s="1"/>
      <c r="N514" s="1"/>
    </row>
    <row r="515" spans="1:14" ht="15.75" customHeight="1">
      <c r="A515" s="105"/>
      <c r="E515" s="17"/>
      <c r="F515" s="17"/>
      <c r="G515" s="17"/>
      <c r="H515" s="17"/>
      <c r="L515" s="1"/>
      <c r="M515" s="1"/>
      <c r="N515" s="1"/>
    </row>
    <row r="516" spans="1:14" ht="15.75" customHeight="1">
      <c r="A516" s="105"/>
      <c r="E516" s="17"/>
      <c r="F516" s="17"/>
      <c r="G516" s="17"/>
      <c r="H516" s="17"/>
      <c r="L516" s="1"/>
      <c r="M516" s="1"/>
      <c r="N516" s="1"/>
    </row>
    <row r="517" spans="1:14" ht="15.75" customHeight="1">
      <c r="A517" s="105"/>
      <c r="E517" s="17"/>
      <c r="F517" s="17"/>
      <c r="G517" s="17"/>
      <c r="H517" s="17"/>
      <c r="L517" s="1"/>
      <c r="M517" s="1"/>
      <c r="N517" s="1"/>
    </row>
    <row r="518" spans="1:14" ht="15.75" customHeight="1">
      <c r="A518" s="105"/>
      <c r="E518" s="17"/>
      <c r="F518" s="17"/>
      <c r="G518" s="17"/>
      <c r="H518" s="17"/>
      <c r="L518" s="1"/>
      <c r="M518" s="1"/>
      <c r="N518" s="1"/>
    </row>
    <row r="519" spans="1:14" ht="15.75" customHeight="1">
      <c r="A519" s="105"/>
      <c r="E519" s="17"/>
      <c r="F519" s="17"/>
      <c r="G519" s="17"/>
      <c r="H519" s="17"/>
      <c r="L519" s="1"/>
      <c r="M519" s="1"/>
      <c r="N519" s="1"/>
    </row>
    <row r="520" spans="1:14" ht="15.75" customHeight="1">
      <c r="A520" s="105"/>
      <c r="E520" s="17"/>
      <c r="F520" s="17"/>
      <c r="G520" s="17"/>
      <c r="H520" s="17"/>
      <c r="L520" s="1"/>
      <c r="M520" s="1"/>
      <c r="N520" s="1"/>
    </row>
    <row r="521" spans="1:14" ht="15.75" customHeight="1">
      <c r="A521" s="105"/>
      <c r="E521" s="17"/>
      <c r="F521" s="17"/>
      <c r="G521" s="17"/>
      <c r="H521" s="17"/>
      <c r="L521" s="1"/>
      <c r="M521" s="1"/>
      <c r="N521" s="1"/>
    </row>
    <row r="522" spans="1:14" ht="15.75" customHeight="1">
      <c r="A522" s="105"/>
      <c r="E522" s="17"/>
      <c r="F522" s="17"/>
      <c r="G522" s="17"/>
      <c r="H522" s="17"/>
      <c r="L522" s="1"/>
      <c r="M522" s="1"/>
      <c r="N522" s="1"/>
    </row>
    <row r="523" spans="1:14" ht="15.75" customHeight="1">
      <c r="A523" s="105"/>
      <c r="E523" s="17"/>
      <c r="F523" s="17"/>
      <c r="G523" s="17"/>
      <c r="H523" s="17"/>
      <c r="L523" s="1"/>
      <c r="M523" s="1"/>
      <c r="N523" s="1"/>
    </row>
    <row r="524" spans="1:14" ht="15.75" customHeight="1">
      <c r="A524" s="105"/>
      <c r="E524" s="17"/>
      <c r="F524" s="17"/>
      <c r="G524" s="17"/>
      <c r="H524" s="17"/>
      <c r="L524" s="1"/>
      <c r="M524" s="1"/>
      <c r="N524" s="1"/>
    </row>
    <row r="525" spans="1:14" ht="15.75" customHeight="1">
      <c r="A525" s="105"/>
      <c r="E525" s="17"/>
      <c r="F525" s="17"/>
      <c r="G525" s="17"/>
      <c r="H525" s="17"/>
      <c r="L525" s="1"/>
      <c r="M525" s="1"/>
      <c r="N525" s="1"/>
    </row>
    <row r="526" spans="1:14" ht="15.75" customHeight="1">
      <c r="A526" s="105"/>
      <c r="E526" s="17"/>
      <c r="F526" s="17"/>
      <c r="G526" s="17"/>
      <c r="H526" s="17"/>
      <c r="L526" s="1"/>
      <c r="M526" s="1"/>
      <c r="N526" s="1"/>
    </row>
    <row r="527" spans="1:14" ht="15.75" customHeight="1">
      <c r="A527" s="105"/>
      <c r="E527" s="17"/>
      <c r="F527" s="17"/>
      <c r="G527" s="17"/>
      <c r="H527" s="17"/>
      <c r="L527" s="1"/>
      <c r="M527" s="1"/>
      <c r="N527" s="1"/>
    </row>
    <row r="528" spans="1:14" ht="15.75" customHeight="1">
      <c r="A528" s="105"/>
      <c r="E528" s="17"/>
      <c r="F528" s="17"/>
      <c r="G528" s="17"/>
      <c r="H528" s="17"/>
      <c r="L528" s="1"/>
      <c r="M528" s="1"/>
      <c r="N528" s="1"/>
    </row>
    <row r="529" spans="1:14" ht="15.75" customHeight="1">
      <c r="A529" s="105"/>
      <c r="E529" s="17"/>
      <c r="F529" s="17"/>
      <c r="G529" s="17"/>
      <c r="H529" s="17"/>
      <c r="L529" s="1"/>
      <c r="M529" s="1"/>
      <c r="N529" s="1"/>
    </row>
    <row r="530" spans="1:14" ht="15.75" customHeight="1">
      <c r="A530" s="105"/>
      <c r="E530" s="17"/>
      <c r="F530" s="17"/>
      <c r="G530" s="17"/>
      <c r="H530" s="17"/>
      <c r="L530" s="1"/>
      <c r="M530" s="1"/>
      <c r="N530" s="1"/>
    </row>
    <row r="531" spans="1:14" ht="15.75" customHeight="1">
      <c r="A531" s="105"/>
      <c r="E531" s="17"/>
      <c r="F531" s="17"/>
      <c r="G531" s="17"/>
      <c r="H531" s="17"/>
      <c r="L531" s="1"/>
      <c r="M531" s="1"/>
      <c r="N531" s="1"/>
    </row>
    <row r="532" spans="1:14" ht="15.75" customHeight="1">
      <c r="A532" s="105"/>
      <c r="E532" s="17"/>
      <c r="F532" s="17"/>
      <c r="G532" s="17"/>
      <c r="H532" s="17"/>
      <c r="L532" s="1"/>
      <c r="M532" s="1"/>
      <c r="N532" s="1"/>
    </row>
    <row r="533" spans="1:14" ht="15.75" customHeight="1">
      <c r="A533" s="105"/>
      <c r="E533" s="17"/>
      <c r="F533" s="17"/>
      <c r="G533" s="17"/>
      <c r="H533" s="17"/>
      <c r="L533" s="1"/>
      <c r="M533" s="1"/>
      <c r="N533" s="1"/>
    </row>
    <row r="534" spans="1:14" ht="15.75" customHeight="1">
      <c r="A534" s="105"/>
      <c r="E534" s="17"/>
      <c r="F534" s="17"/>
      <c r="G534" s="17"/>
      <c r="H534" s="17"/>
      <c r="L534" s="1"/>
      <c r="M534" s="1"/>
      <c r="N534" s="1"/>
    </row>
    <row r="535" spans="1:14" ht="15.75" customHeight="1">
      <c r="A535" s="105"/>
      <c r="E535" s="17"/>
      <c r="F535" s="17"/>
      <c r="G535" s="17"/>
      <c r="H535" s="17"/>
      <c r="L535" s="1"/>
      <c r="M535" s="1"/>
      <c r="N535" s="1"/>
    </row>
    <row r="536" spans="1:14" ht="15.75" customHeight="1">
      <c r="A536" s="105"/>
      <c r="E536" s="17"/>
      <c r="F536" s="17"/>
      <c r="G536" s="17"/>
      <c r="H536" s="17"/>
      <c r="L536" s="1"/>
      <c r="M536" s="1"/>
      <c r="N536" s="1"/>
    </row>
    <row r="537" spans="1:14" ht="15.75" customHeight="1">
      <c r="A537" s="105"/>
      <c r="E537" s="17"/>
      <c r="F537" s="17"/>
      <c r="G537" s="17"/>
      <c r="H537" s="17"/>
      <c r="L537" s="1"/>
      <c r="M537" s="1"/>
      <c r="N537" s="1"/>
    </row>
    <row r="538" spans="1:14" ht="15.75" customHeight="1">
      <c r="A538" s="105"/>
      <c r="E538" s="17"/>
      <c r="F538" s="17"/>
      <c r="G538" s="17"/>
      <c r="H538" s="17"/>
      <c r="L538" s="1"/>
      <c r="M538" s="1"/>
      <c r="N538" s="1"/>
    </row>
    <row r="539" spans="1:14" ht="15.75" customHeight="1">
      <c r="A539" s="105"/>
      <c r="E539" s="17"/>
      <c r="F539" s="17"/>
      <c r="G539" s="17"/>
      <c r="H539" s="17"/>
      <c r="L539" s="1"/>
      <c r="M539" s="1"/>
      <c r="N539" s="1"/>
    </row>
    <row r="540" spans="1:14" ht="15.75" customHeight="1">
      <c r="A540" s="105"/>
      <c r="E540" s="17"/>
      <c r="F540" s="17"/>
      <c r="G540" s="17"/>
      <c r="H540" s="17"/>
      <c r="L540" s="1"/>
      <c r="M540" s="1"/>
      <c r="N540" s="1"/>
    </row>
    <row r="541" spans="1:14" ht="15.75" customHeight="1">
      <c r="A541" s="105"/>
      <c r="E541" s="17"/>
      <c r="F541" s="17"/>
      <c r="G541" s="17"/>
      <c r="H541" s="17"/>
      <c r="L541" s="1"/>
      <c r="M541" s="1"/>
      <c r="N541" s="1"/>
    </row>
    <row r="542" spans="1:14" ht="15.75" customHeight="1">
      <c r="A542" s="105"/>
      <c r="E542" s="17"/>
      <c r="F542" s="17"/>
      <c r="G542" s="17"/>
      <c r="H542" s="17"/>
      <c r="L542" s="1"/>
      <c r="M542" s="1"/>
      <c r="N542" s="1"/>
    </row>
    <row r="543" spans="1:14" ht="15.75" customHeight="1">
      <c r="A543" s="105"/>
      <c r="E543" s="17"/>
      <c r="F543" s="17"/>
      <c r="G543" s="17"/>
      <c r="H543" s="17"/>
      <c r="L543" s="1"/>
      <c r="M543" s="1"/>
      <c r="N543" s="1"/>
    </row>
    <row r="544" spans="1:14" ht="15.75" customHeight="1">
      <c r="A544" s="105"/>
      <c r="E544" s="17"/>
      <c r="F544" s="17"/>
      <c r="G544" s="17"/>
      <c r="H544" s="17"/>
      <c r="L544" s="1"/>
      <c r="M544" s="1"/>
      <c r="N544" s="1"/>
    </row>
    <row r="545" spans="1:14" ht="15.75" customHeight="1">
      <c r="A545" s="105"/>
      <c r="E545" s="17"/>
      <c r="F545" s="17"/>
      <c r="G545" s="17"/>
      <c r="H545" s="17"/>
      <c r="L545" s="1"/>
      <c r="M545" s="1"/>
      <c r="N545" s="1"/>
    </row>
    <row r="546" spans="1:14" ht="15.75" customHeight="1">
      <c r="A546" s="105"/>
      <c r="E546" s="17"/>
      <c r="F546" s="17"/>
      <c r="G546" s="17"/>
      <c r="H546" s="17"/>
      <c r="L546" s="1"/>
      <c r="M546" s="1"/>
      <c r="N546" s="1"/>
    </row>
    <row r="547" spans="1:14" ht="15.75" customHeight="1">
      <c r="A547" s="105"/>
      <c r="E547" s="17"/>
      <c r="F547" s="17"/>
      <c r="G547" s="17"/>
      <c r="H547" s="17"/>
      <c r="L547" s="1"/>
      <c r="M547" s="1"/>
      <c r="N547" s="1"/>
    </row>
    <row r="548" spans="1:14" ht="15.75" customHeight="1">
      <c r="A548" s="105"/>
      <c r="E548" s="17"/>
      <c r="F548" s="17"/>
      <c r="G548" s="17"/>
      <c r="H548" s="17"/>
      <c r="L548" s="1"/>
      <c r="M548" s="1"/>
      <c r="N548" s="1"/>
    </row>
    <row r="549" spans="1:14" ht="15.75" customHeight="1">
      <c r="A549" s="105"/>
      <c r="E549" s="17"/>
      <c r="F549" s="17"/>
      <c r="G549" s="17"/>
      <c r="H549" s="17"/>
      <c r="L549" s="1"/>
      <c r="M549" s="1"/>
      <c r="N549" s="1"/>
    </row>
    <row r="550" spans="1:14" ht="15.75" customHeight="1">
      <c r="A550" s="105"/>
      <c r="E550" s="17"/>
      <c r="F550" s="17"/>
      <c r="G550" s="17"/>
      <c r="H550" s="17"/>
      <c r="L550" s="1"/>
      <c r="M550" s="1"/>
      <c r="N550" s="1"/>
    </row>
    <row r="551" spans="1:14" ht="15.75" customHeight="1">
      <c r="A551" s="105"/>
      <c r="E551" s="17"/>
      <c r="F551" s="17"/>
      <c r="G551" s="17"/>
      <c r="H551" s="17"/>
      <c r="L551" s="1"/>
      <c r="M551" s="1"/>
      <c r="N551" s="1"/>
    </row>
    <row r="552" spans="1:14" ht="15.75" customHeight="1">
      <c r="A552" s="105"/>
      <c r="E552" s="17"/>
      <c r="F552" s="17"/>
      <c r="G552" s="17"/>
      <c r="H552" s="17"/>
      <c r="L552" s="1"/>
      <c r="M552" s="1"/>
      <c r="N552" s="1"/>
    </row>
    <row r="553" spans="1:14" ht="15.75" customHeight="1">
      <c r="A553" s="105"/>
      <c r="E553" s="17"/>
      <c r="F553" s="17"/>
      <c r="G553" s="17"/>
      <c r="H553" s="17"/>
      <c r="L553" s="1"/>
      <c r="M553" s="1"/>
      <c r="N553" s="1"/>
    </row>
    <row r="554" spans="1:14" ht="15.75" customHeight="1">
      <c r="A554" s="105"/>
      <c r="E554" s="17"/>
      <c r="F554" s="17"/>
      <c r="G554" s="17"/>
      <c r="H554" s="17"/>
      <c r="L554" s="1"/>
      <c r="M554" s="1"/>
      <c r="N554" s="1"/>
    </row>
    <row r="555" spans="1:14" ht="15.75" customHeight="1">
      <c r="A555" s="105"/>
      <c r="E555" s="17"/>
      <c r="F555" s="17"/>
      <c r="G555" s="17"/>
      <c r="H555" s="17"/>
      <c r="L555" s="1"/>
      <c r="M555" s="1"/>
      <c r="N555" s="1"/>
    </row>
    <row r="556" spans="1:14" ht="15.75" customHeight="1">
      <c r="A556" s="105"/>
      <c r="E556" s="17"/>
      <c r="F556" s="17"/>
      <c r="G556" s="17"/>
      <c r="H556" s="17"/>
      <c r="L556" s="1"/>
      <c r="M556" s="1"/>
      <c r="N556" s="1"/>
    </row>
    <row r="557" spans="1:14" ht="15.75" customHeight="1">
      <c r="A557" s="105"/>
      <c r="E557" s="17"/>
      <c r="F557" s="17"/>
      <c r="G557" s="17"/>
      <c r="H557" s="17"/>
      <c r="L557" s="1"/>
      <c r="M557" s="1"/>
      <c r="N557" s="1"/>
    </row>
    <row r="558" spans="1:14" ht="15.75" customHeight="1">
      <c r="A558" s="105"/>
      <c r="E558" s="17"/>
      <c r="F558" s="17"/>
      <c r="G558" s="17"/>
      <c r="H558" s="17"/>
      <c r="L558" s="1"/>
      <c r="M558" s="1"/>
      <c r="N558" s="1"/>
    </row>
    <row r="559" spans="1:14" ht="15.75" customHeight="1">
      <c r="A559" s="105"/>
      <c r="E559" s="17"/>
      <c r="F559" s="17"/>
      <c r="G559" s="17"/>
      <c r="H559" s="17"/>
      <c r="L559" s="1"/>
      <c r="M559" s="1"/>
      <c r="N559" s="1"/>
    </row>
    <row r="560" spans="1:14" ht="15.75" customHeight="1">
      <c r="A560" s="105"/>
      <c r="E560" s="17"/>
      <c r="F560" s="17"/>
      <c r="G560" s="17"/>
      <c r="H560" s="17"/>
      <c r="L560" s="1"/>
      <c r="M560" s="1"/>
      <c r="N560" s="1"/>
    </row>
    <row r="561" spans="1:14" ht="15.75" customHeight="1">
      <c r="A561" s="105"/>
      <c r="E561" s="17"/>
      <c r="F561" s="17"/>
      <c r="G561" s="17"/>
      <c r="H561" s="17"/>
      <c r="L561" s="1"/>
      <c r="M561" s="1"/>
      <c r="N561" s="1"/>
    </row>
    <row r="562" spans="1:14" ht="15.75" customHeight="1">
      <c r="A562" s="105"/>
      <c r="E562" s="17"/>
      <c r="F562" s="17"/>
      <c r="G562" s="17"/>
      <c r="H562" s="17"/>
      <c r="L562" s="1"/>
      <c r="M562" s="1"/>
      <c r="N562" s="1"/>
    </row>
    <row r="563" spans="1:14" ht="15.75" customHeight="1">
      <c r="A563" s="105"/>
      <c r="E563" s="17"/>
      <c r="F563" s="17"/>
      <c r="G563" s="17"/>
      <c r="H563" s="17"/>
      <c r="L563" s="1"/>
      <c r="M563" s="1"/>
      <c r="N563" s="1"/>
    </row>
    <row r="564" spans="1:14" ht="15.75" customHeight="1">
      <c r="A564" s="105"/>
      <c r="E564" s="17"/>
      <c r="F564" s="17"/>
      <c r="G564" s="17"/>
      <c r="H564" s="17"/>
      <c r="L564" s="1"/>
      <c r="M564" s="1"/>
      <c r="N564" s="1"/>
    </row>
    <row r="565" spans="1:14" ht="15.75" customHeight="1">
      <c r="A565" s="105"/>
      <c r="E565" s="17"/>
      <c r="F565" s="17"/>
      <c r="G565" s="17"/>
      <c r="H565" s="17"/>
      <c r="L565" s="1"/>
      <c r="M565" s="1"/>
      <c r="N565" s="1"/>
    </row>
    <row r="566" spans="1:14" ht="15.75" customHeight="1">
      <c r="A566" s="105"/>
      <c r="E566" s="17"/>
      <c r="F566" s="17"/>
      <c r="G566" s="17"/>
      <c r="H566" s="17"/>
      <c r="L566" s="1"/>
      <c r="M566" s="1"/>
      <c r="N566" s="1"/>
    </row>
    <row r="567" spans="1:14" ht="15.75" customHeight="1">
      <c r="A567" s="105"/>
      <c r="E567" s="17"/>
      <c r="F567" s="17"/>
      <c r="G567" s="17"/>
      <c r="H567" s="17"/>
      <c r="L567" s="1"/>
      <c r="M567" s="1"/>
      <c r="N567" s="1"/>
    </row>
    <row r="568" spans="1:14" ht="15.75" customHeight="1">
      <c r="A568" s="105"/>
      <c r="E568" s="17"/>
      <c r="F568" s="17"/>
      <c r="G568" s="17"/>
      <c r="H568" s="17"/>
      <c r="L568" s="1"/>
      <c r="M568" s="1"/>
      <c r="N568" s="1"/>
    </row>
    <row r="569" spans="1:14" ht="15.75" customHeight="1">
      <c r="A569" s="105"/>
      <c r="E569" s="17"/>
      <c r="F569" s="17"/>
      <c r="G569" s="17"/>
      <c r="H569" s="17"/>
      <c r="L569" s="1"/>
      <c r="M569" s="1"/>
      <c r="N569" s="1"/>
    </row>
    <row r="570" spans="1:14" ht="15.75" customHeight="1">
      <c r="A570" s="105"/>
      <c r="E570" s="17"/>
      <c r="F570" s="17"/>
      <c r="G570" s="17"/>
      <c r="H570" s="17"/>
      <c r="L570" s="1"/>
      <c r="M570" s="1"/>
      <c r="N570" s="1"/>
    </row>
    <row r="571" spans="1:14" ht="15.75" customHeight="1">
      <c r="A571" s="105"/>
      <c r="E571" s="17"/>
      <c r="F571" s="17"/>
      <c r="G571" s="17"/>
      <c r="H571" s="17"/>
      <c r="L571" s="1"/>
      <c r="M571" s="1"/>
      <c r="N571" s="1"/>
    </row>
    <row r="572" spans="1:14" ht="15.75" customHeight="1">
      <c r="A572" s="105"/>
      <c r="E572" s="17"/>
      <c r="F572" s="17"/>
      <c r="G572" s="17"/>
      <c r="H572" s="17"/>
      <c r="L572" s="1"/>
      <c r="M572" s="1"/>
      <c r="N572" s="1"/>
    </row>
    <row r="573" spans="1:14" ht="15.75" customHeight="1">
      <c r="A573" s="105"/>
      <c r="E573" s="17"/>
      <c r="F573" s="17"/>
      <c r="G573" s="17"/>
      <c r="H573" s="17"/>
      <c r="L573" s="1"/>
      <c r="M573" s="1"/>
      <c r="N573" s="1"/>
    </row>
    <row r="574" spans="1:14" ht="15.75" customHeight="1">
      <c r="A574" s="105"/>
      <c r="E574" s="17"/>
      <c r="F574" s="17"/>
      <c r="G574" s="17"/>
      <c r="H574" s="17"/>
      <c r="L574" s="1"/>
      <c r="M574" s="1"/>
      <c r="N574" s="1"/>
    </row>
    <row r="575" spans="1:14" ht="15.75" customHeight="1">
      <c r="A575" s="105"/>
      <c r="E575" s="17"/>
      <c r="F575" s="17"/>
      <c r="G575" s="17"/>
      <c r="H575" s="17"/>
      <c r="L575" s="1"/>
      <c r="M575" s="1"/>
      <c r="N575" s="1"/>
    </row>
    <row r="576" spans="1:14" ht="15.75" customHeight="1">
      <c r="A576" s="105"/>
      <c r="E576" s="17"/>
      <c r="F576" s="17"/>
      <c r="G576" s="17"/>
      <c r="H576" s="17"/>
      <c r="L576" s="1"/>
      <c r="M576" s="1"/>
      <c r="N576" s="1"/>
    </row>
    <row r="577" spans="1:14" ht="15.75" customHeight="1">
      <c r="A577" s="105"/>
      <c r="E577" s="17"/>
      <c r="F577" s="17"/>
      <c r="G577" s="17"/>
      <c r="H577" s="17"/>
      <c r="L577" s="1"/>
      <c r="M577" s="1"/>
      <c r="N577" s="1"/>
    </row>
    <row r="578" spans="1:14" ht="15.75" customHeight="1">
      <c r="A578" s="105"/>
      <c r="E578" s="17"/>
      <c r="F578" s="17"/>
      <c r="G578" s="17"/>
      <c r="H578" s="17"/>
      <c r="L578" s="1"/>
      <c r="M578" s="1"/>
      <c r="N578" s="1"/>
    </row>
    <row r="579" spans="1:14" ht="15.75" customHeight="1">
      <c r="A579" s="105"/>
      <c r="E579" s="17"/>
      <c r="F579" s="17"/>
      <c r="G579" s="17"/>
      <c r="H579" s="17"/>
      <c r="L579" s="1"/>
      <c r="M579" s="1"/>
      <c r="N579" s="1"/>
    </row>
    <row r="580" spans="1:14" ht="15.75" customHeight="1">
      <c r="A580" s="105"/>
      <c r="E580" s="17"/>
      <c r="F580" s="17"/>
      <c r="G580" s="17"/>
      <c r="H580" s="17"/>
      <c r="L580" s="1"/>
      <c r="M580" s="1"/>
      <c r="N580" s="1"/>
    </row>
    <row r="581" spans="1:14" ht="15.75" customHeight="1">
      <c r="A581" s="105"/>
      <c r="E581" s="17"/>
      <c r="F581" s="17"/>
      <c r="G581" s="17"/>
      <c r="H581" s="17"/>
      <c r="L581" s="1"/>
      <c r="M581" s="1"/>
      <c r="N581" s="1"/>
    </row>
    <row r="582" spans="1:14" ht="15.75" customHeight="1">
      <c r="A582" s="105"/>
      <c r="E582" s="17"/>
      <c r="F582" s="17"/>
      <c r="G582" s="17"/>
      <c r="H582" s="17"/>
      <c r="L582" s="1"/>
      <c r="M582" s="1"/>
      <c r="N582" s="1"/>
    </row>
    <row r="583" spans="1:14" ht="15.75" customHeight="1">
      <c r="A583" s="105"/>
      <c r="E583" s="17"/>
      <c r="F583" s="17"/>
      <c r="G583" s="17"/>
      <c r="H583" s="17"/>
      <c r="L583" s="1"/>
      <c r="M583" s="1"/>
      <c r="N583" s="1"/>
    </row>
    <row r="584" spans="1:14" ht="15.75" customHeight="1">
      <c r="A584" s="105"/>
      <c r="E584" s="17"/>
      <c r="F584" s="17"/>
      <c r="G584" s="17"/>
      <c r="H584" s="17"/>
      <c r="L584" s="1"/>
      <c r="M584" s="1"/>
      <c r="N584" s="1"/>
    </row>
    <row r="585" spans="1:14" ht="15.75" customHeight="1">
      <c r="A585" s="105"/>
      <c r="E585" s="17"/>
      <c r="F585" s="17"/>
      <c r="G585" s="17"/>
      <c r="H585" s="17"/>
      <c r="L585" s="1"/>
      <c r="M585" s="1"/>
      <c r="N585" s="1"/>
    </row>
    <row r="586" spans="1:14" ht="15.75" customHeight="1">
      <c r="A586" s="105"/>
      <c r="E586" s="17"/>
      <c r="F586" s="17"/>
      <c r="G586" s="17"/>
      <c r="H586" s="17"/>
      <c r="L586" s="1"/>
      <c r="M586" s="1"/>
      <c r="N586" s="1"/>
    </row>
    <row r="587" spans="1:14" ht="15.75" customHeight="1">
      <c r="A587" s="105"/>
      <c r="E587" s="17"/>
      <c r="F587" s="17"/>
      <c r="G587" s="17"/>
      <c r="H587" s="17"/>
      <c r="L587" s="1"/>
      <c r="M587" s="1"/>
      <c r="N587" s="1"/>
    </row>
    <row r="588" spans="1:14" ht="15.75" customHeight="1">
      <c r="A588" s="105"/>
      <c r="E588" s="17"/>
      <c r="F588" s="17"/>
      <c r="G588" s="17"/>
      <c r="H588" s="17"/>
      <c r="L588" s="1"/>
      <c r="M588" s="1"/>
      <c r="N588" s="1"/>
    </row>
    <row r="589" spans="1:14" ht="15.75" customHeight="1">
      <c r="A589" s="105"/>
      <c r="E589" s="17"/>
      <c r="F589" s="17"/>
      <c r="G589" s="17"/>
      <c r="H589" s="17"/>
      <c r="L589" s="1"/>
      <c r="M589" s="1"/>
      <c r="N589" s="1"/>
    </row>
    <row r="590" spans="1:14" ht="15.75" customHeight="1">
      <c r="A590" s="105"/>
      <c r="E590" s="17"/>
      <c r="F590" s="17"/>
      <c r="G590" s="17"/>
      <c r="H590" s="17"/>
      <c r="L590" s="1"/>
      <c r="M590" s="1"/>
      <c r="N590" s="1"/>
    </row>
    <row r="591" spans="1:14" ht="15.75" customHeight="1">
      <c r="A591" s="105"/>
      <c r="E591" s="17"/>
      <c r="F591" s="17"/>
      <c r="G591" s="17"/>
      <c r="H591" s="17"/>
      <c r="L591" s="1"/>
      <c r="M591" s="1"/>
      <c r="N591" s="1"/>
    </row>
    <row r="592" spans="1:14" ht="15.75" customHeight="1">
      <c r="A592" s="105"/>
      <c r="E592" s="17"/>
      <c r="F592" s="17"/>
      <c r="G592" s="17"/>
      <c r="H592" s="17"/>
      <c r="L592" s="1"/>
      <c r="M592" s="1"/>
      <c r="N592" s="1"/>
    </row>
    <row r="593" spans="1:14" ht="15.75" customHeight="1">
      <c r="A593" s="105"/>
      <c r="E593" s="17"/>
      <c r="F593" s="17"/>
      <c r="G593" s="17"/>
      <c r="H593" s="17"/>
      <c r="L593" s="1"/>
      <c r="M593" s="1"/>
      <c r="N593" s="1"/>
    </row>
    <row r="594" spans="1:14" ht="15.75" customHeight="1">
      <c r="A594" s="105"/>
      <c r="E594" s="17"/>
      <c r="F594" s="17"/>
      <c r="G594" s="17"/>
      <c r="H594" s="17"/>
      <c r="L594" s="1"/>
      <c r="M594" s="1"/>
      <c r="N594" s="1"/>
    </row>
    <row r="595" spans="1:14" ht="15.75" customHeight="1">
      <c r="A595" s="105"/>
      <c r="E595" s="17"/>
      <c r="F595" s="17"/>
      <c r="G595" s="17"/>
      <c r="H595" s="17"/>
      <c r="L595" s="1"/>
      <c r="M595" s="1"/>
      <c r="N595" s="1"/>
    </row>
    <row r="596" spans="1:14" ht="15.75" customHeight="1">
      <c r="A596" s="105"/>
      <c r="E596" s="17"/>
      <c r="F596" s="17"/>
      <c r="G596" s="17"/>
      <c r="H596" s="17"/>
      <c r="L596" s="1"/>
      <c r="M596" s="1"/>
      <c r="N596" s="1"/>
    </row>
    <row r="597" spans="1:14" ht="15.75" customHeight="1">
      <c r="A597" s="105"/>
      <c r="E597" s="17"/>
      <c r="F597" s="17"/>
      <c r="G597" s="17"/>
      <c r="H597" s="17"/>
      <c r="L597" s="1"/>
      <c r="M597" s="1"/>
      <c r="N597" s="1"/>
    </row>
    <row r="598" spans="1:14" ht="15.75" customHeight="1">
      <c r="A598" s="105"/>
      <c r="E598" s="17"/>
      <c r="F598" s="17"/>
      <c r="G598" s="17"/>
      <c r="H598" s="17"/>
      <c r="L598" s="1"/>
      <c r="M598" s="1"/>
      <c r="N598" s="1"/>
    </row>
    <row r="599" spans="1:14" ht="15.75" customHeight="1">
      <c r="A599" s="105"/>
      <c r="E599" s="17"/>
      <c r="F599" s="17"/>
      <c r="G599" s="17"/>
      <c r="H599" s="17"/>
      <c r="L599" s="1"/>
      <c r="M599" s="1"/>
      <c r="N599" s="1"/>
    </row>
    <row r="600" spans="1:14" ht="15.75" customHeight="1">
      <c r="A600" s="105"/>
      <c r="E600" s="17"/>
      <c r="F600" s="17"/>
      <c r="G600" s="17"/>
      <c r="H600" s="17"/>
      <c r="L600" s="1"/>
      <c r="M600" s="1"/>
      <c r="N600" s="1"/>
    </row>
    <row r="601" spans="1:14" ht="15.75" customHeight="1">
      <c r="A601" s="105"/>
      <c r="E601" s="17"/>
      <c r="F601" s="17"/>
      <c r="G601" s="17"/>
      <c r="H601" s="17"/>
      <c r="L601" s="1"/>
      <c r="M601" s="1"/>
      <c r="N601" s="1"/>
    </row>
    <row r="602" spans="1:14" ht="15.75" customHeight="1">
      <c r="A602" s="105"/>
      <c r="E602" s="17"/>
      <c r="F602" s="17"/>
      <c r="G602" s="17"/>
      <c r="H602" s="17"/>
      <c r="L602" s="1"/>
      <c r="M602" s="1"/>
      <c r="N602" s="1"/>
    </row>
    <row r="603" spans="1:14" ht="15.75" customHeight="1">
      <c r="A603" s="105"/>
      <c r="E603" s="17"/>
      <c r="F603" s="17"/>
      <c r="G603" s="17"/>
      <c r="H603" s="17"/>
      <c r="L603" s="1"/>
      <c r="M603" s="1"/>
      <c r="N603" s="1"/>
    </row>
    <row r="604" spans="1:14" ht="15.75" customHeight="1">
      <c r="A604" s="105"/>
      <c r="E604" s="17"/>
      <c r="F604" s="17"/>
      <c r="G604" s="17"/>
      <c r="H604" s="17"/>
      <c r="L604" s="1"/>
      <c r="M604" s="1"/>
      <c r="N604" s="1"/>
    </row>
    <row r="605" spans="1:14" ht="15.75" customHeight="1">
      <c r="A605" s="105"/>
      <c r="E605" s="17"/>
      <c r="F605" s="17"/>
      <c r="G605" s="17"/>
      <c r="H605" s="17"/>
      <c r="L605" s="1"/>
      <c r="M605" s="1"/>
      <c r="N605" s="1"/>
    </row>
    <row r="606" spans="1:14" ht="15.75" customHeight="1">
      <c r="A606" s="105"/>
      <c r="E606" s="17"/>
      <c r="F606" s="17"/>
      <c r="G606" s="17"/>
      <c r="H606" s="17"/>
      <c r="L606" s="1"/>
      <c r="M606" s="1"/>
      <c r="N606" s="1"/>
    </row>
    <row r="607" spans="1:14" ht="15.75" customHeight="1">
      <c r="A607" s="105"/>
      <c r="E607" s="17"/>
      <c r="F607" s="17"/>
      <c r="G607" s="17"/>
      <c r="H607" s="17"/>
      <c r="L607" s="1"/>
      <c r="M607" s="1"/>
      <c r="N607" s="1"/>
    </row>
    <row r="608" spans="1:14" ht="15.75" customHeight="1">
      <c r="A608" s="105"/>
      <c r="E608" s="17"/>
      <c r="F608" s="17"/>
      <c r="G608" s="17"/>
      <c r="H608" s="17"/>
      <c r="L608" s="1"/>
      <c r="M608" s="1"/>
      <c r="N608" s="1"/>
    </row>
    <row r="609" spans="1:14" ht="15.75" customHeight="1">
      <c r="A609" s="105"/>
      <c r="E609" s="17"/>
      <c r="F609" s="17"/>
      <c r="G609" s="17"/>
      <c r="H609" s="17"/>
      <c r="L609" s="1"/>
      <c r="M609" s="1"/>
      <c r="N609" s="1"/>
    </row>
    <row r="610" spans="1:14" ht="15.75" customHeight="1">
      <c r="A610" s="105"/>
      <c r="E610" s="17"/>
      <c r="F610" s="17"/>
      <c r="G610" s="17"/>
      <c r="H610" s="17"/>
      <c r="L610" s="1"/>
      <c r="M610" s="1"/>
      <c r="N610" s="1"/>
    </row>
    <row r="611" spans="1:14" ht="15.75" customHeight="1">
      <c r="A611" s="105"/>
      <c r="E611" s="17"/>
      <c r="F611" s="17"/>
      <c r="G611" s="17"/>
      <c r="H611" s="17"/>
      <c r="L611" s="1"/>
      <c r="M611" s="1"/>
      <c r="N611" s="1"/>
    </row>
    <row r="612" spans="1:14" ht="15.75" customHeight="1">
      <c r="A612" s="105"/>
      <c r="E612" s="17"/>
      <c r="F612" s="17"/>
      <c r="G612" s="17"/>
      <c r="H612" s="17"/>
      <c r="L612" s="1"/>
      <c r="M612" s="1"/>
      <c r="N612" s="1"/>
    </row>
    <row r="613" spans="1:14" ht="15.75" customHeight="1">
      <c r="A613" s="105"/>
      <c r="E613" s="17"/>
      <c r="F613" s="17"/>
      <c r="G613" s="17"/>
      <c r="H613" s="17"/>
      <c r="L613" s="1"/>
      <c r="M613" s="1"/>
      <c r="N613" s="1"/>
    </row>
    <row r="614" spans="1:14" ht="15.75" customHeight="1">
      <c r="A614" s="105"/>
      <c r="E614" s="17"/>
      <c r="F614" s="17"/>
      <c r="G614" s="17"/>
      <c r="H614" s="17"/>
      <c r="L614" s="1"/>
      <c r="M614" s="1"/>
      <c r="N614" s="1"/>
    </row>
    <row r="615" spans="1:14" ht="15.75" customHeight="1">
      <c r="A615" s="105"/>
      <c r="E615" s="17"/>
      <c r="F615" s="17"/>
      <c r="G615" s="17"/>
      <c r="H615" s="17"/>
      <c r="L615" s="1"/>
      <c r="M615" s="1"/>
      <c r="N615" s="1"/>
    </row>
    <row r="616" spans="1:14" ht="15.75" customHeight="1">
      <c r="A616" s="105"/>
      <c r="E616" s="17"/>
      <c r="F616" s="17"/>
      <c r="G616" s="17"/>
      <c r="H616" s="17"/>
      <c r="L616" s="1"/>
      <c r="M616" s="1"/>
      <c r="N616" s="1"/>
    </row>
    <row r="617" spans="1:14" ht="15.75" customHeight="1">
      <c r="A617" s="105"/>
      <c r="E617" s="17"/>
      <c r="F617" s="17"/>
      <c r="G617" s="17"/>
      <c r="H617" s="17"/>
      <c r="L617" s="1"/>
      <c r="M617" s="1"/>
      <c r="N617" s="1"/>
    </row>
    <row r="618" spans="1:14" ht="15.75" customHeight="1">
      <c r="A618" s="105"/>
      <c r="E618" s="17"/>
      <c r="F618" s="17"/>
      <c r="G618" s="17"/>
      <c r="H618" s="17"/>
      <c r="L618" s="1"/>
      <c r="M618" s="1"/>
      <c r="N618" s="1"/>
    </row>
    <row r="619" spans="1:14" ht="15.75" customHeight="1">
      <c r="A619" s="105"/>
      <c r="E619" s="17"/>
      <c r="F619" s="17"/>
      <c r="G619" s="17"/>
      <c r="H619" s="17"/>
      <c r="L619" s="1"/>
      <c r="M619" s="1"/>
      <c r="N619" s="1"/>
    </row>
    <row r="620" spans="1:14" ht="15.75" customHeight="1">
      <c r="A620" s="105"/>
      <c r="E620" s="17"/>
      <c r="F620" s="17"/>
      <c r="G620" s="17"/>
      <c r="H620" s="17"/>
      <c r="L620" s="1"/>
      <c r="M620" s="1"/>
      <c r="N620" s="1"/>
    </row>
    <row r="621" spans="1:14" ht="15.75" customHeight="1">
      <c r="A621" s="105"/>
      <c r="E621" s="17"/>
      <c r="F621" s="17"/>
      <c r="G621" s="17"/>
      <c r="H621" s="17"/>
      <c r="L621" s="1"/>
      <c r="M621" s="1"/>
      <c r="N621" s="1"/>
    </row>
    <row r="622" spans="1:14" ht="15.75" customHeight="1">
      <c r="A622" s="105"/>
      <c r="E622" s="17"/>
      <c r="F622" s="17"/>
      <c r="G622" s="17"/>
      <c r="H622" s="17"/>
      <c r="L622" s="1"/>
      <c r="M622" s="1"/>
      <c r="N622" s="1"/>
    </row>
    <row r="623" spans="1:14" ht="15.75" customHeight="1">
      <c r="A623" s="105"/>
      <c r="E623" s="17"/>
      <c r="F623" s="17"/>
      <c r="G623" s="17"/>
      <c r="H623" s="17"/>
      <c r="L623" s="1"/>
      <c r="M623" s="1"/>
      <c r="N623" s="1"/>
    </row>
    <row r="624" spans="1:14" ht="15.75" customHeight="1">
      <c r="A624" s="105"/>
      <c r="E624" s="17"/>
      <c r="F624" s="17"/>
      <c r="G624" s="17"/>
      <c r="H624" s="17"/>
      <c r="L624" s="1"/>
      <c r="M624" s="1"/>
      <c r="N624" s="1"/>
    </row>
    <row r="625" spans="1:14" ht="15.75" customHeight="1">
      <c r="A625" s="105"/>
      <c r="E625" s="17"/>
      <c r="F625" s="17"/>
      <c r="G625" s="17"/>
      <c r="H625" s="17"/>
      <c r="L625" s="1"/>
      <c r="M625" s="1"/>
      <c r="N625" s="1"/>
    </row>
    <row r="626" spans="1:14" ht="15.75" customHeight="1">
      <c r="A626" s="105"/>
      <c r="E626" s="17"/>
      <c r="F626" s="17"/>
      <c r="G626" s="17"/>
      <c r="H626" s="17"/>
      <c r="L626" s="1"/>
      <c r="M626" s="1"/>
      <c r="N626" s="1"/>
    </row>
    <row r="627" spans="1:14" ht="15.75" customHeight="1">
      <c r="A627" s="105"/>
      <c r="E627" s="17"/>
      <c r="F627" s="17"/>
      <c r="G627" s="17"/>
      <c r="H627" s="17"/>
      <c r="L627" s="1"/>
      <c r="M627" s="1"/>
      <c r="N627" s="1"/>
    </row>
    <row r="628" spans="1:14" ht="15.75" customHeight="1">
      <c r="A628" s="105"/>
      <c r="E628" s="17"/>
      <c r="F628" s="17"/>
      <c r="G628" s="17"/>
      <c r="H628" s="17"/>
      <c r="L628" s="1"/>
      <c r="M628" s="1"/>
      <c r="N628" s="1"/>
    </row>
    <row r="629" spans="1:14" ht="15.75" customHeight="1">
      <c r="A629" s="105"/>
      <c r="E629" s="17"/>
      <c r="F629" s="17"/>
      <c r="G629" s="17"/>
      <c r="H629" s="17"/>
      <c r="L629" s="1"/>
      <c r="M629" s="1"/>
      <c r="N629" s="1"/>
    </row>
    <row r="630" spans="1:14" ht="15.75" customHeight="1">
      <c r="A630" s="105"/>
      <c r="E630" s="17"/>
      <c r="F630" s="17"/>
      <c r="G630" s="17"/>
      <c r="H630" s="17"/>
      <c r="L630" s="1"/>
      <c r="M630" s="1"/>
      <c r="N630" s="1"/>
    </row>
    <row r="631" spans="1:14" ht="15.75" customHeight="1">
      <c r="A631" s="105"/>
      <c r="E631" s="17"/>
      <c r="F631" s="17"/>
      <c r="G631" s="17"/>
      <c r="H631" s="17"/>
      <c r="L631" s="1"/>
      <c r="M631" s="1"/>
      <c r="N631" s="1"/>
    </row>
    <row r="632" spans="1:14" ht="15.75" customHeight="1">
      <c r="A632" s="105"/>
      <c r="E632" s="17"/>
      <c r="F632" s="17"/>
      <c r="G632" s="17"/>
      <c r="H632" s="17"/>
      <c r="L632" s="1"/>
      <c r="M632" s="1"/>
      <c r="N632" s="1"/>
    </row>
    <row r="633" spans="1:14" ht="15.75" customHeight="1">
      <c r="A633" s="105"/>
      <c r="E633" s="17"/>
      <c r="F633" s="17"/>
      <c r="G633" s="17"/>
      <c r="H633" s="17"/>
      <c r="L633" s="1"/>
      <c r="M633" s="1"/>
      <c r="N633" s="1"/>
    </row>
    <row r="634" spans="1:14" ht="15.75" customHeight="1">
      <c r="A634" s="105"/>
      <c r="E634" s="17"/>
      <c r="F634" s="17"/>
      <c r="G634" s="17"/>
      <c r="H634" s="17"/>
      <c r="L634" s="1"/>
      <c r="M634" s="1"/>
      <c r="N634" s="1"/>
    </row>
    <row r="635" spans="1:14" ht="15.75" customHeight="1">
      <c r="A635" s="105"/>
      <c r="E635" s="17"/>
      <c r="F635" s="17"/>
      <c r="G635" s="17"/>
      <c r="H635" s="17"/>
      <c r="L635" s="1"/>
      <c r="M635" s="1"/>
      <c r="N635" s="1"/>
    </row>
    <row r="636" spans="1:14" ht="15.75" customHeight="1">
      <c r="A636" s="105"/>
      <c r="E636" s="17"/>
      <c r="F636" s="17"/>
      <c r="G636" s="17"/>
      <c r="H636" s="17"/>
      <c r="L636" s="1"/>
      <c r="M636" s="1"/>
      <c r="N636" s="1"/>
    </row>
    <row r="637" spans="1:14" ht="15.75" customHeight="1">
      <c r="A637" s="105"/>
      <c r="E637" s="17"/>
      <c r="F637" s="17"/>
      <c r="G637" s="17"/>
      <c r="H637" s="17"/>
      <c r="L637" s="1"/>
      <c r="M637" s="1"/>
      <c r="N637" s="1"/>
    </row>
    <row r="638" spans="1:14" ht="15.75" customHeight="1">
      <c r="A638" s="105"/>
      <c r="E638" s="17"/>
      <c r="F638" s="17"/>
      <c r="G638" s="17"/>
      <c r="H638" s="17"/>
      <c r="L638" s="1"/>
      <c r="M638" s="1"/>
      <c r="N638" s="1"/>
    </row>
    <row r="639" spans="1:14" ht="15.75" customHeight="1">
      <c r="A639" s="105"/>
      <c r="E639" s="17"/>
      <c r="F639" s="17"/>
      <c r="G639" s="17"/>
      <c r="H639" s="17"/>
      <c r="L639" s="1"/>
      <c r="M639" s="1"/>
      <c r="N639" s="1"/>
    </row>
    <row r="640" spans="1:14" ht="15.75" customHeight="1">
      <c r="A640" s="105"/>
      <c r="E640" s="17"/>
      <c r="F640" s="17"/>
      <c r="G640" s="17"/>
      <c r="H640" s="17"/>
      <c r="L640" s="1"/>
      <c r="M640" s="1"/>
      <c r="N640" s="1"/>
    </row>
    <row r="641" spans="1:14" ht="15.75" customHeight="1">
      <c r="A641" s="105"/>
      <c r="E641" s="17"/>
      <c r="F641" s="17"/>
      <c r="G641" s="17"/>
      <c r="H641" s="17"/>
      <c r="L641" s="1"/>
      <c r="M641" s="1"/>
      <c r="N641" s="1"/>
    </row>
    <row r="642" spans="1:14" ht="15.75" customHeight="1">
      <c r="A642" s="105"/>
      <c r="E642" s="17"/>
      <c r="F642" s="17"/>
      <c r="G642" s="17"/>
      <c r="H642" s="17"/>
      <c r="L642" s="1"/>
      <c r="M642" s="1"/>
      <c r="N642" s="1"/>
    </row>
    <row r="643" spans="1:14" ht="15.75" customHeight="1">
      <c r="A643" s="105"/>
      <c r="E643" s="17"/>
      <c r="F643" s="17"/>
      <c r="G643" s="17"/>
      <c r="H643" s="17"/>
      <c r="L643" s="1"/>
      <c r="M643" s="1"/>
      <c r="N643" s="1"/>
    </row>
    <row r="644" spans="1:14" ht="15.75" customHeight="1">
      <c r="A644" s="105"/>
      <c r="E644" s="17"/>
      <c r="F644" s="17"/>
      <c r="G644" s="17"/>
      <c r="H644" s="17"/>
      <c r="L644" s="1"/>
      <c r="M644" s="1"/>
      <c r="N644" s="1"/>
    </row>
    <row r="645" spans="1:14" ht="15.75" customHeight="1">
      <c r="A645" s="105"/>
      <c r="E645" s="17"/>
      <c r="F645" s="17"/>
      <c r="G645" s="17"/>
      <c r="H645" s="17"/>
      <c r="L645" s="1"/>
      <c r="M645" s="1"/>
      <c r="N645" s="1"/>
    </row>
    <row r="646" spans="1:14" ht="15.75" customHeight="1">
      <c r="A646" s="105"/>
      <c r="E646" s="17"/>
      <c r="F646" s="17"/>
      <c r="G646" s="17"/>
      <c r="H646" s="17"/>
      <c r="L646" s="1"/>
      <c r="M646" s="1"/>
      <c r="N646" s="1"/>
    </row>
    <row r="647" spans="1:14" ht="15.75" customHeight="1">
      <c r="A647" s="105"/>
      <c r="E647" s="17"/>
      <c r="F647" s="17"/>
      <c r="G647" s="17"/>
      <c r="H647" s="17"/>
      <c r="L647" s="1"/>
      <c r="M647" s="1"/>
      <c r="N647" s="1"/>
    </row>
    <row r="648" spans="1:14" ht="15.75" customHeight="1">
      <c r="A648" s="105"/>
      <c r="E648" s="17"/>
      <c r="F648" s="17"/>
      <c r="G648" s="17"/>
      <c r="H648" s="17"/>
      <c r="L648" s="1"/>
      <c r="M648" s="1"/>
      <c r="N648" s="1"/>
    </row>
    <row r="649" spans="1:14" ht="15.75" customHeight="1">
      <c r="A649" s="105"/>
      <c r="E649" s="17"/>
      <c r="F649" s="17"/>
      <c r="G649" s="17"/>
      <c r="H649" s="17"/>
      <c r="L649" s="1"/>
      <c r="M649" s="1"/>
      <c r="N649" s="1"/>
    </row>
    <row r="650" spans="1:14" ht="15.75" customHeight="1">
      <c r="A650" s="105"/>
      <c r="E650" s="17"/>
      <c r="F650" s="17"/>
      <c r="G650" s="17"/>
      <c r="H650" s="17"/>
      <c r="L650" s="1"/>
      <c r="M650" s="1"/>
      <c r="N650" s="1"/>
    </row>
    <row r="651" spans="1:14" ht="15.75" customHeight="1">
      <c r="A651" s="105"/>
      <c r="E651" s="17"/>
      <c r="F651" s="17"/>
      <c r="G651" s="17"/>
      <c r="H651" s="17"/>
      <c r="L651" s="1"/>
      <c r="M651" s="1"/>
      <c r="N651" s="1"/>
    </row>
    <row r="652" spans="1:14" ht="15.75" customHeight="1">
      <c r="A652" s="105"/>
      <c r="E652" s="17"/>
      <c r="F652" s="17"/>
      <c r="G652" s="17"/>
      <c r="H652" s="17"/>
      <c r="L652" s="1"/>
      <c r="M652" s="1"/>
      <c r="N652" s="1"/>
    </row>
    <row r="653" spans="1:14" ht="15.75" customHeight="1">
      <c r="A653" s="105"/>
      <c r="E653" s="17"/>
      <c r="F653" s="17"/>
      <c r="G653" s="17"/>
      <c r="H653" s="17"/>
      <c r="L653" s="1"/>
      <c r="M653" s="1"/>
      <c r="N653" s="1"/>
    </row>
    <row r="654" spans="1:14" ht="15.75" customHeight="1">
      <c r="A654" s="105"/>
      <c r="E654" s="17"/>
      <c r="F654" s="17"/>
      <c r="G654" s="17"/>
      <c r="H654" s="17"/>
      <c r="L654" s="1"/>
      <c r="M654" s="1"/>
      <c r="N654" s="1"/>
    </row>
    <row r="655" spans="1:14" ht="15.75" customHeight="1">
      <c r="A655" s="105"/>
      <c r="E655" s="17"/>
      <c r="F655" s="17"/>
      <c r="G655" s="17"/>
      <c r="H655" s="17"/>
      <c r="L655" s="1"/>
      <c r="M655" s="1"/>
      <c r="N655" s="1"/>
    </row>
    <row r="656" spans="1:14" ht="15.75" customHeight="1">
      <c r="A656" s="105"/>
      <c r="E656" s="17"/>
      <c r="F656" s="17"/>
      <c r="G656" s="17"/>
      <c r="H656" s="17"/>
      <c r="L656" s="1"/>
      <c r="M656" s="1"/>
      <c r="N656" s="1"/>
    </row>
    <row r="657" spans="1:14" ht="15.75" customHeight="1">
      <c r="A657" s="105"/>
      <c r="E657" s="17"/>
      <c r="F657" s="17"/>
      <c r="G657" s="17"/>
      <c r="H657" s="17"/>
      <c r="L657" s="1"/>
      <c r="M657" s="1"/>
      <c r="N657" s="1"/>
    </row>
    <row r="658" spans="1:14" ht="15.75" customHeight="1">
      <c r="A658" s="105"/>
      <c r="E658" s="17"/>
      <c r="F658" s="17"/>
      <c r="G658" s="17"/>
      <c r="H658" s="17"/>
      <c r="L658" s="1"/>
      <c r="M658" s="1"/>
      <c r="N658" s="1"/>
    </row>
    <row r="659" spans="1:14" ht="15.75" customHeight="1">
      <c r="A659" s="105"/>
      <c r="E659" s="17"/>
      <c r="F659" s="17"/>
      <c r="G659" s="17"/>
      <c r="H659" s="17"/>
      <c r="L659" s="1"/>
      <c r="M659" s="1"/>
      <c r="N659" s="1"/>
    </row>
    <row r="660" spans="1:14" ht="15.75" customHeight="1">
      <c r="A660" s="105"/>
      <c r="E660" s="17"/>
      <c r="F660" s="17"/>
      <c r="G660" s="17"/>
      <c r="H660" s="17"/>
      <c r="L660" s="1"/>
      <c r="M660" s="1"/>
      <c r="N660" s="1"/>
    </row>
    <row r="661" spans="1:14" ht="15.75" customHeight="1">
      <c r="A661" s="105"/>
      <c r="E661" s="17"/>
      <c r="F661" s="17"/>
      <c r="G661" s="17"/>
      <c r="H661" s="17"/>
      <c r="L661" s="1"/>
      <c r="M661" s="1"/>
      <c r="N661" s="1"/>
    </row>
    <row r="662" spans="1:14" ht="15.75" customHeight="1">
      <c r="A662" s="105"/>
      <c r="E662" s="17"/>
      <c r="F662" s="17"/>
      <c r="G662" s="17"/>
      <c r="H662" s="17"/>
      <c r="L662" s="1"/>
      <c r="M662" s="1"/>
      <c r="N662" s="1"/>
    </row>
    <row r="663" spans="1:14" ht="15.75" customHeight="1">
      <c r="A663" s="105"/>
      <c r="E663" s="17"/>
      <c r="F663" s="17"/>
      <c r="G663" s="17"/>
      <c r="H663" s="17"/>
      <c r="L663" s="1"/>
      <c r="M663" s="1"/>
      <c r="N663" s="1"/>
    </row>
    <row r="664" spans="1:14" ht="15.75" customHeight="1">
      <c r="A664" s="105"/>
      <c r="E664" s="17"/>
      <c r="F664" s="17"/>
      <c r="G664" s="17"/>
      <c r="H664" s="17"/>
      <c r="L664" s="1"/>
      <c r="M664" s="1"/>
      <c r="N664" s="1"/>
    </row>
    <row r="665" spans="1:14" ht="15.75" customHeight="1">
      <c r="A665" s="105"/>
      <c r="E665" s="17"/>
      <c r="F665" s="17"/>
      <c r="G665" s="17"/>
      <c r="H665" s="17"/>
      <c r="L665" s="1"/>
      <c r="M665" s="1"/>
      <c r="N665" s="1"/>
    </row>
    <row r="666" spans="1:14" ht="15.75" customHeight="1">
      <c r="A666" s="105"/>
      <c r="E666" s="17"/>
      <c r="F666" s="17"/>
      <c r="G666" s="17"/>
      <c r="H666" s="17"/>
      <c r="L666" s="1"/>
      <c r="M666" s="1"/>
      <c r="N666" s="1"/>
    </row>
    <row r="667" spans="1:14" ht="15.75" customHeight="1">
      <c r="A667" s="105"/>
      <c r="E667" s="17"/>
      <c r="F667" s="17"/>
      <c r="G667" s="17"/>
      <c r="H667" s="17"/>
      <c r="L667" s="1"/>
      <c r="M667" s="1"/>
      <c r="N667" s="1"/>
    </row>
    <row r="668" spans="1:14" ht="15.75" customHeight="1">
      <c r="A668" s="105"/>
      <c r="E668" s="17"/>
      <c r="F668" s="17"/>
      <c r="G668" s="17"/>
      <c r="H668" s="17"/>
      <c r="L668" s="1"/>
      <c r="M668" s="1"/>
      <c r="N668" s="1"/>
    </row>
    <row r="669" spans="1:14" ht="15.75" customHeight="1">
      <c r="A669" s="105"/>
      <c r="E669" s="17"/>
      <c r="F669" s="17"/>
      <c r="G669" s="17"/>
      <c r="H669" s="17"/>
      <c r="L669" s="1"/>
      <c r="M669" s="1"/>
      <c r="N669" s="1"/>
    </row>
    <row r="670" spans="1:14" ht="15.75" customHeight="1">
      <c r="A670" s="105"/>
      <c r="E670" s="17"/>
      <c r="F670" s="17"/>
      <c r="G670" s="17"/>
      <c r="H670" s="17"/>
      <c r="L670" s="1"/>
      <c r="M670" s="1"/>
      <c r="N670" s="1"/>
    </row>
    <row r="671" spans="1:14" ht="15.75" customHeight="1">
      <c r="A671" s="105"/>
      <c r="E671" s="17"/>
      <c r="F671" s="17"/>
      <c r="G671" s="17"/>
      <c r="H671" s="17"/>
      <c r="L671" s="1"/>
      <c r="M671" s="1"/>
      <c r="N671" s="1"/>
    </row>
    <row r="672" spans="1:14" ht="15.75" customHeight="1">
      <c r="A672" s="105"/>
      <c r="E672" s="17"/>
      <c r="F672" s="17"/>
      <c r="G672" s="17"/>
      <c r="H672" s="17"/>
      <c r="L672" s="1"/>
      <c r="M672" s="1"/>
      <c r="N672" s="1"/>
    </row>
    <row r="673" spans="1:14" ht="15.75" customHeight="1">
      <c r="A673" s="105"/>
      <c r="E673" s="17"/>
      <c r="F673" s="17"/>
      <c r="G673" s="17"/>
      <c r="H673" s="17"/>
      <c r="L673" s="1"/>
      <c r="M673" s="1"/>
      <c r="N673" s="1"/>
    </row>
    <row r="674" spans="1:14" ht="15.75" customHeight="1">
      <c r="A674" s="105"/>
      <c r="E674" s="17"/>
      <c r="F674" s="17"/>
      <c r="G674" s="17"/>
      <c r="H674" s="17"/>
      <c r="L674" s="1"/>
      <c r="M674" s="1"/>
      <c r="N674" s="1"/>
    </row>
    <row r="675" spans="1:14" ht="15.75" customHeight="1">
      <c r="A675" s="105"/>
      <c r="E675" s="17"/>
      <c r="F675" s="17"/>
      <c r="G675" s="17"/>
      <c r="H675" s="17"/>
      <c r="L675" s="1"/>
      <c r="M675" s="1"/>
      <c r="N675" s="1"/>
    </row>
    <row r="676" spans="1:14" ht="15.75" customHeight="1">
      <c r="A676" s="105"/>
      <c r="E676" s="17"/>
      <c r="F676" s="17"/>
      <c r="G676" s="17"/>
      <c r="H676" s="17"/>
      <c r="L676" s="1"/>
      <c r="M676" s="1"/>
      <c r="N676" s="1"/>
    </row>
    <row r="677" spans="1:14" ht="15.75" customHeight="1">
      <c r="A677" s="105"/>
      <c r="E677" s="17"/>
      <c r="F677" s="17"/>
      <c r="G677" s="17"/>
      <c r="H677" s="17"/>
      <c r="L677" s="1"/>
      <c r="M677" s="1"/>
      <c r="N677" s="1"/>
    </row>
    <row r="678" spans="1:14" ht="15.75" customHeight="1">
      <c r="A678" s="105"/>
      <c r="E678" s="17"/>
      <c r="F678" s="17"/>
      <c r="G678" s="17"/>
      <c r="H678" s="17"/>
      <c r="L678" s="1"/>
      <c r="M678" s="1"/>
      <c r="N678" s="1"/>
    </row>
    <row r="679" spans="1:14" ht="15.75" customHeight="1">
      <c r="A679" s="105"/>
      <c r="E679" s="17"/>
      <c r="F679" s="17"/>
      <c r="G679" s="17"/>
      <c r="H679" s="17"/>
      <c r="L679" s="1"/>
      <c r="M679" s="1"/>
      <c r="N679" s="1"/>
    </row>
    <row r="680" spans="1:14" ht="15.75" customHeight="1">
      <c r="A680" s="105"/>
      <c r="E680" s="17"/>
      <c r="F680" s="17"/>
      <c r="G680" s="17"/>
      <c r="H680" s="17"/>
      <c r="L680" s="1"/>
      <c r="M680" s="1"/>
      <c r="N680" s="1"/>
    </row>
    <row r="681" spans="1:14" ht="15.75" customHeight="1">
      <c r="A681" s="105"/>
      <c r="E681" s="17"/>
      <c r="F681" s="17"/>
      <c r="G681" s="17"/>
      <c r="H681" s="17"/>
      <c r="L681" s="1"/>
      <c r="M681" s="1"/>
      <c r="N681" s="1"/>
    </row>
    <row r="682" spans="1:14" ht="15.75" customHeight="1">
      <c r="A682" s="105"/>
      <c r="E682" s="17"/>
      <c r="F682" s="17"/>
      <c r="G682" s="17"/>
      <c r="H682" s="17"/>
      <c r="L682" s="1"/>
      <c r="M682" s="1"/>
      <c r="N682" s="1"/>
    </row>
    <row r="683" spans="1:14" ht="15.75" customHeight="1">
      <c r="A683" s="105"/>
      <c r="E683" s="17"/>
      <c r="F683" s="17"/>
      <c r="G683" s="17"/>
      <c r="H683" s="17"/>
      <c r="L683" s="1"/>
      <c r="M683" s="1"/>
      <c r="N683" s="1"/>
    </row>
    <row r="684" spans="1:14" ht="15.75" customHeight="1">
      <c r="A684" s="105"/>
      <c r="E684" s="17"/>
      <c r="F684" s="17"/>
      <c r="G684" s="17"/>
      <c r="H684" s="17"/>
      <c r="L684" s="1"/>
      <c r="M684" s="1"/>
      <c r="N684" s="1"/>
    </row>
    <row r="685" spans="1:14" ht="15.75" customHeight="1">
      <c r="A685" s="105"/>
      <c r="E685" s="17"/>
      <c r="F685" s="17"/>
      <c r="G685" s="17"/>
      <c r="H685" s="17"/>
      <c r="L685" s="1"/>
      <c r="M685" s="1"/>
      <c r="N685" s="1"/>
    </row>
    <row r="686" spans="1:14" ht="15.75" customHeight="1">
      <c r="A686" s="105"/>
      <c r="E686" s="17"/>
      <c r="F686" s="17"/>
      <c r="G686" s="17"/>
      <c r="H686" s="17"/>
      <c r="L686" s="1"/>
      <c r="M686" s="1"/>
      <c r="N686" s="1"/>
    </row>
    <row r="687" spans="1:14" ht="15.75" customHeight="1">
      <c r="A687" s="105"/>
      <c r="E687" s="17"/>
      <c r="F687" s="17"/>
      <c r="G687" s="17"/>
      <c r="H687" s="17"/>
      <c r="L687" s="1"/>
      <c r="M687" s="1"/>
      <c r="N687" s="1"/>
    </row>
    <row r="688" spans="1:14" ht="15.75" customHeight="1">
      <c r="A688" s="105"/>
      <c r="E688" s="17"/>
      <c r="F688" s="17"/>
      <c r="G688" s="17"/>
      <c r="H688" s="17"/>
      <c r="L688" s="1"/>
      <c r="M688" s="1"/>
      <c r="N688" s="1"/>
    </row>
    <row r="689" spans="1:14" ht="15.75" customHeight="1">
      <c r="A689" s="105"/>
      <c r="E689" s="17"/>
      <c r="F689" s="17"/>
      <c r="G689" s="17"/>
      <c r="H689" s="17"/>
      <c r="L689" s="1"/>
      <c r="M689" s="1"/>
      <c r="N689" s="1"/>
    </row>
    <row r="690" spans="1:14" ht="15.75" customHeight="1">
      <c r="A690" s="105"/>
      <c r="E690" s="17"/>
      <c r="F690" s="17"/>
      <c r="G690" s="17"/>
      <c r="H690" s="17"/>
      <c r="L690" s="1"/>
      <c r="M690" s="1"/>
      <c r="N690" s="1"/>
    </row>
    <row r="691" spans="1:14" ht="15.75" customHeight="1">
      <c r="A691" s="105"/>
      <c r="E691" s="17"/>
      <c r="F691" s="17"/>
      <c r="G691" s="17"/>
      <c r="H691" s="17"/>
      <c r="L691" s="1"/>
      <c r="M691" s="1"/>
      <c r="N691" s="1"/>
    </row>
    <row r="692" spans="1:14" ht="15.75" customHeight="1">
      <c r="A692" s="105"/>
      <c r="E692" s="17"/>
      <c r="F692" s="17"/>
      <c r="G692" s="17"/>
      <c r="H692" s="17"/>
      <c r="L692" s="1"/>
      <c r="M692" s="1"/>
      <c r="N692" s="1"/>
    </row>
    <row r="693" spans="1:14" ht="15.75" customHeight="1">
      <c r="A693" s="105"/>
      <c r="E693" s="17"/>
      <c r="F693" s="17"/>
      <c r="G693" s="17"/>
      <c r="H693" s="17"/>
      <c r="L693" s="1"/>
      <c r="M693" s="1"/>
      <c r="N693" s="1"/>
    </row>
    <row r="694" spans="1:14" ht="15.75" customHeight="1">
      <c r="A694" s="105"/>
      <c r="E694" s="17"/>
      <c r="F694" s="17"/>
      <c r="G694" s="17"/>
      <c r="H694" s="17"/>
      <c r="L694" s="1"/>
      <c r="M694" s="1"/>
      <c r="N694" s="1"/>
    </row>
    <row r="695" spans="1:14" ht="15.75" customHeight="1">
      <c r="A695" s="105"/>
      <c r="E695" s="17"/>
      <c r="F695" s="17"/>
      <c r="G695" s="17"/>
      <c r="H695" s="17"/>
      <c r="L695" s="1"/>
      <c r="M695" s="1"/>
      <c r="N695" s="1"/>
    </row>
    <row r="696" spans="1:14" ht="15.75" customHeight="1">
      <c r="A696" s="105"/>
      <c r="E696" s="17"/>
      <c r="F696" s="17"/>
      <c r="G696" s="17"/>
      <c r="H696" s="17"/>
      <c r="L696" s="1"/>
      <c r="M696" s="1"/>
      <c r="N696" s="1"/>
    </row>
    <row r="697" spans="1:14" ht="15.75" customHeight="1">
      <c r="A697" s="105"/>
      <c r="E697" s="17"/>
      <c r="F697" s="17"/>
      <c r="G697" s="17"/>
      <c r="H697" s="17"/>
      <c r="L697" s="1"/>
      <c r="M697" s="1"/>
      <c r="N697" s="1"/>
    </row>
    <row r="698" spans="1:14" ht="15.75" customHeight="1">
      <c r="A698" s="105"/>
      <c r="E698" s="17"/>
      <c r="F698" s="17"/>
      <c r="G698" s="17"/>
      <c r="H698" s="17"/>
      <c r="L698" s="1"/>
      <c r="M698" s="1"/>
      <c r="N698" s="1"/>
    </row>
    <row r="699" spans="1:14" ht="15.75" customHeight="1">
      <c r="A699" s="105"/>
      <c r="E699" s="17"/>
      <c r="F699" s="17"/>
      <c r="G699" s="17"/>
      <c r="H699" s="17"/>
      <c r="L699" s="1"/>
      <c r="M699" s="1"/>
      <c r="N699" s="1"/>
    </row>
    <row r="700" spans="1:14" ht="15.75" customHeight="1">
      <c r="A700" s="105"/>
      <c r="E700" s="17"/>
      <c r="F700" s="17"/>
      <c r="G700" s="17"/>
      <c r="H700" s="17"/>
      <c r="L700" s="1"/>
      <c r="M700" s="1"/>
      <c r="N700" s="1"/>
    </row>
    <row r="701" spans="1:14" ht="15.75" customHeight="1">
      <c r="A701" s="105"/>
      <c r="E701" s="17"/>
      <c r="F701" s="17"/>
      <c r="G701" s="17"/>
      <c r="H701" s="17"/>
      <c r="L701" s="1"/>
      <c r="M701" s="1"/>
      <c r="N701" s="1"/>
    </row>
    <row r="702" spans="1:14" ht="15.75" customHeight="1">
      <c r="A702" s="105"/>
      <c r="E702" s="17"/>
      <c r="F702" s="17"/>
      <c r="G702" s="17"/>
      <c r="H702" s="17"/>
      <c r="L702" s="1"/>
      <c r="M702" s="1"/>
      <c r="N702" s="1"/>
    </row>
    <row r="703" spans="1:14" ht="15.75" customHeight="1">
      <c r="A703" s="105"/>
      <c r="E703" s="17"/>
      <c r="F703" s="17"/>
      <c r="G703" s="17"/>
      <c r="H703" s="17"/>
      <c r="L703" s="1"/>
      <c r="M703" s="1"/>
      <c r="N703" s="1"/>
    </row>
    <row r="704" spans="1:14" ht="15.75" customHeight="1">
      <c r="A704" s="105"/>
      <c r="E704" s="17"/>
      <c r="F704" s="17"/>
      <c r="G704" s="17"/>
      <c r="H704" s="17"/>
      <c r="L704" s="1"/>
      <c r="M704" s="1"/>
      <c r="N704" s="1"/>
    </row>
    <row r="705" spans="1:14" ht="15.75" customHeight="1">
      <c r="A705" s="105"/>
      <c r="E705" s="17"/>
      <c r="F705" s="17"/>
      <c r="G705" s="17"/>
      <c r="H705" s="17"/>
      <c r="L705" s="1"/>
      <c r="M705" s="1"/>
      <c r="N705" s="1"/>
    </row>
    <row r="706" spans="1:14" ht="15.75" customHeight="1">
      <c r="A706" s="105"/>
      <c r="E706" s="17"/>
      <c r="F706" s="17"/>
      <c r="G706" s="17"/>
      <c r="H706" s="17"/>
      <c r="L706" s="1"/>
      <c r="M706" s="1"/>
      <c r="N706" s="1"/>
    </row>
    <row r="707" spans="1:14" ht="15.75" customHeight="1">
      <c r="A707" s="105"/>
      <c r="E707" s="17"/>
      <c r="F707" s="17"/>
      <c r="G707" s="17"/>
      <c r="H707" s="17"/>
      <c r="L707" s="1"/>
      <c r="M707" s="1"/>
      <c r="N707" s="1"/>
    </row>
    <row r="708" spans="1:14" ht="15.75" customHeight="1">
      <c r="A708" s="105"/>
      <c r="E708" s="17"/>
      <c r="F708" s="17"/>
      <c r="G708" s="17"/>
      <c r="H708" s="17"/>
      <c r="L708" s="1"/>
      <c r="M708" s="1"/>
      <c r="N708" s="1"/>
    </row>
    <row r="709" spans="1:14" ht="15.75" customHeight="1">
      <c r="A709" s="105"/>
      <c r="E709" s="17"/>
      <c r="F709" s="17"/>
      <c r="G709" s="17"/>
      <c r="H709" s="17"/>
      <c r="L709" s="1"/>
      <c r="M709" s="1"/>
      <c r="N709" s="1"/>
    </row>
    <row r="710" spans="1:14" ht="15.75" customHeight="1">
      <c r="A710" s="105"/>
      <c r="E710" s="17"/>
      <c r="F710" s="17"/>
      <c r="G710" s="17"/>
      <c r="H710" s="17"/>
      <c r="L710" s="1"/>
      <c r="M710" s="1"/>
      <c r="N710" s="1"/>
    </row>
    <row r="711" spans="1:14" ht="15.75" customHeight="1">
      <c r="A711" s="105"/>
      <c r="E711" s="17"/>
      <c r="F711" s="17"/>
      <c r="G711" s="17"/>
      <c r="H711" s="17"/>
      <c r="L711" s="1"/>
      <c r="M711" s="1"/>
      <c r="N711" s="1"/>
    </row>
    <row r="712" spans="1:14" ht="15.75" customHeight="1">
      <c r="A712" s="105"/>
      <c r="E712" s="17"/>
      <c r="F712" s="17"/>
      <c r="G712" s="17"/>
      <c r="H712" s="17"/>
      <c r="L712" s="1"/>
      <c r="M712" s="1"/>
      <c r="N712" s="1"/>
    </row>
    <row r="713" spans="1:14" ht="15.75" customHeight="1">
      <c r="A713" s="105"/>
      <c r="E713" s="17"/>
      <c r="F713" s="17"/>
      <c r="G713" s="17"/>
      <c r="H713" s="17"/>
      <c r="L713" s="1"/>
      <c r="M713" s="1"/>
      <c r="N713" s="1"/>
    </row>
    <row r="714" spans="1:14" ht="15.75" customHeight="1">
      <c r="A714" s="105"/>
      <c r="E714" s="17"/>
      <c r="F714" s="17"/>
      <c r="G714" s="17"/>
      <c r="H714" s="17"/>
      <c r="L714" s="1"/>
      <c r="M714" s="1"/>
      <c r="N714" s="1"/>
    </row>
    <row r="715" spans="1:14" ht="15.75" customHeight="1">
      <c r="A715" s="105"/>
      <c r="E715" s="17"/>
      <c r="F715" s="17"/>
      <c r="G715" s="17"/>
      <c r="H715" s="17"/>
      <c r="L715" s="1"/>
      <c r="M715" s="1"/>
      <c r="N715" s="1"/>
    </row>
    <row r="716" spans="1:14" ht="15.75" customHeight="1">
      <c r="A716" s="105"/>
      <c r="E716" s="17"/>
      <c r="F716" s="17"/>
      <c r="G716" s="17"/>
      <c r="H716" s="17"/>
      <c r="L716" s="1"/>
      <c r="M716" s="1"/>
      <c r="N716" s="1"/>
    </row>
    <row r="717" spans="1:14" ht="15.75" customHeight="1">
      <c r="A717" s="105"/>
      <c r="E717" s="17"/>
      <c r="F717" s="17"/>
      <c r="G717" s="17"/>
      <c r="H717" s="17"/>
      <c r="L717" s="1"/>
      <c r="M717" s="1"/>
      <c r="N717" s="1"/>
    </row>
    <row r="718" spans="1:14" ht="15.75" customHeight="1">
      <c r="A718" s="105"/>
      <c r="E718" s="17"/>
      <c r="F718" s="17"/>
      <c r="G718" s="17"/>
      <c r="H718" s="17"/>
      <c r="L718" s="1"/>
      <c r="M718" s="1"/>
      <c r="N718" s="1"/>
    </row>
    <row r="719" spans="1:14" ht="15.75" customHeight="1">
      <c r="A719" s="105"/>
      <c r="E719" s="17"/>
      <c r="F719" s="17"/>
      <c r="G719" s="17"/>
      <c r="H719" s="17"/>
      <c r="L719" s="1"/>
      <c r="M719" s="1"/>
      <c r="N719" s="1"/>
    </row>
    <row r="720" spans="1:14" ht="15.75" customHeight="1">
      <c r="A720" s="105"/>
      <c r="E720" s="17"/>
      <c r="F720" s="17"/>
      <c r="G720" s="17"/>
      <c r="H720" s="17"/>
      <c r="L720" s="1"/>
      <c r="M720" s="1"/>
      <c r="N720" s="1"/>
    </row>
    <row r="721" spans="1:14" ht="15.75" customHeight="1">
      <c r="A721" s="105"/>
      <c r="E721" s="17"/>
      <c r="F721" s="17"/>
      <c r="G721" s="17"/>
      <c r="H721" s="17"/>
      <c r="L721" s="1"/>
      <c r="M721" s="1"/>
      <c r="N721" s="1"/>
    </row>
    <row r="722" spans="1:14" ht="15.75" customHeight="1">
      <c r="A722" s="105"/>
      <c r="E722" s="17"/>
      <c r="F722" s="17"/>
      <c r="G722" s="17"/>
      <c r="H722" s="17"/>
      <c r="L722" s="1"/>
      <c r="M722" s="1"/>
      <c r="N722" s="1"/>
    </row>
    <row r="723" spans="1:14" ht="15.75" customHeight="1">
      <c r="A723" s="105"/>
      <c r="E723" s="17"/>
      <c r="F723" s="17"/>
      <c r="G723" s="17"/>
      <c r="H723" s="17"/>
      <c r="L723" s="1"/>
      <c r="M723" s="1"/>
      <c r="N723" s="1"/>
    </row>
    <row r="724" spans="1:14" ht="15.75" customHeight="1">
      <c r="A724" s="105"/>
      <c r="E724" s="17"/>
      <c r="F724" s="17"/>
      <c r="G724" s="17"/>
      <c r="H724" s="17"/>
      <c r="L724" s="1"/>
      <c r="M724" s="1"/>
      <c r="N724" s="1"/>
    </row>
    <row r="725" spans="1:14" ht="15.75" customHeight="1">
      <c r="A725" s="105"/>
      <c r="E725" s="17"/>
      <c r="F725" s="17"/>
      <c r="G725" s="17"/>
      <c r="H725" s="17"/>
      <c r="L725" s="1"/>
      <c r="M725" s="1"/>
      <c r="N725" s="1"/>
    </row>
    <row r="726" spans="1:14" ht="15.75" customHeight="1">
      <c r="A726" s="105"/>
      <c r="E726" s="17"/>
      <c r="F726" s="17"/>
      <c r="G726" s="17"/>
      <c r="H726" s="17"/>
      <c r="L726" s="1"/>
      <c r="M726" s="1"/>
      <c r="N726" s="1"/>
    </row>
    <row r="727" spans="1:14" ht="15.75" customHeight="1">
      <c r="A727" s="105"/>
      <c r="E727" s="17"/>
      <c r="F727" s="17"/>
      <c r="G727" s="17"/>
      <c r="H727" s="17"/>
      <c r="L727" s="1"/>
      <c r="M727" s="1"/>
      <c r="N727" s="1"/>
    </row>
    <row r="728" spans="1:14" ht="15.75" customHeight="1">
      <c r="A728" s="105"/>
      <c r="E728" s="17"/>
      <c r="F728" s="17"/>
      <c r="G728" s="17"/>
      <c r="H728" s="17"/>
      <c r="L728" s="1"/>
      <c r="M728" s="1"/>
      <c r="N728" s="1"/>
    </row>
    <row r="729" spans="1:14" ht="15.75" customHeight="1">
      <c r="A729" s="105"/>
      <c r="E729" s="17"/>
      <c r="F729" s="17"/>
      <c r="G729" s="17"/>
      <c r="H729" s="17"/>
      <c r="L729" s="1"/>
      <c r="M729" s="1"/>
      <c r="N729" s="1"/>
    </row>
    <row r="730" spans="1:14" ht="15.75" customHeight="1">
      <c r="A730" s="105"/>
      <c r="E730" s="17"/>
      <c r="F730" s="17"/>
      <c r="G730" s="17"/>
      <c r="H730" s="17"/>
      <c r="L730" s="1"/>
      <c r="M730" s="1"/>
      <c r="N730" s="1"/>
    </row>
    <row r="731" spans="1:14" ht="15.75" customHeight="1">
      <c r="A731" s="105"/>
      <c r="E731" s="17"/>
      <c r="F731" s="17"/>
      <c r="G731" s="17"/>
      <c r="H731" s="17"/>
      <c r="L731" s="1"/>
      <c r="M731" s="1"/>
      <c r="N731" s="1"/>
    </row>
    <row r="732" spans="1:14" ht="15.75" customHeight="1">
      <c r="A732" s="105"/>
      <c r="E732" s="17"/>
      <c r="F732" s="17"/>
      <c r="G732" s="17"/>
      <c r="H732" s="17"/>
      <c r="L732" s="1"/>
      <c r="M732" s="1"/>
      <c r="N732" s="1"/>
    </row>
    <row r="733" spans="1:14" ht="15.75" customHeight="1">
      <c r="A733" s="105"/>
      <c r="E733" s="17"/>
      <c r="F733" s="17"/>
      <c r="G733" s="17"/>
      <c r="H733" s="17"/>
      <c r="L733" s="1"/>
      <c r="M733" s="1"/>
      <c r="N733" s="1"/>
    </row>
    <row r="734" spans="1:14" ht="15.75" customHeight="1">
      <c r="A734" s="105"/>
      <c r="E734" s="17"/>
      <c r="F734" s="17"/>
      <c r="G734" s="17"/>
      <c r="H734" s="17"/>
      <c r="L734" s="1"/>
      <c r="M734" s="1"/>
      <c r="N734" s="1"/>
    </row>
    <row r="735" spans="1:14" ht="15.75" customHeight="1">
      <c r="A735" s="105"/>
      <c r="E735" s="17"/>
      <c r="F735" s="17"/>
      <c r="G735" s="17"/>
      <c r="H735" s="17"/>
      <c r="L735" s="1"/>
      <c r="M735" s="1"/>
      <c r="N735" s="1"/>
    </row>
    <row r="736" spans="1:14" ht="15.75" customHeight="1">
      <c r="A736" s="105"/>
      <c r="E736" s="17"/>
      <c r="F736" s="17"/>
      <c r="G736" s="17"/>
      <c r="H736" s="17"/>
      <c r="L736" s="1"/>
      <c r="M736" s="1"/>
      <c r="N736" s="1"/>
    </row>
    <row r="737" spans="1:14" ht="15.75" customHeight="1">
      <c r="A737" s="105"/>
      <c r="E737" s="17"/>
      <c r="F737" s="17"/>
      <c r="G737" s="17"/>
      <c r="H737" s="17"/>
      <c r="L737" s="1"/>
      <c r="M737" s="1"/>
      <c r="N737" s="1"/>
    </row>
    <row r="738" spans="1:14" ht="15.75" customHeight="1">
      <c r="A738" s="105"/>
      <c r="E738" s="17"/>
      <c r="F738" s="17"/>
      <c r="G738" s="17"/>
      <c r="H738" s="17"/>
      <c r="L738" s="1"/>
      <c r="M738" s="1"/>
      <c r="N738" s="1"/>
    </row>
    <row r="739" spans="1:14" ht="15.75" customHeight="1">
      <c r="A739" s="105"/>
      <c r="E739" s="17"/>
      <c r="F739" s="17"/>
      <c r="G739" s="17"/>
      <c r="H739" s="17"/>
      <c r="L739" s="1"/>
      <c r="M739" s="1"/>
      <c r="N739" s="1"/>
    </row>
    <row r="740" spans="1:14" ht="15.75" customHeight="1">
      <c r="A740" s="105"/>
      <c r="E740" s="17"/>
      <c r="F740" s="17"/>
      <c r="G740" s="17"/>
      <c r="H740" s="17"/>
      <c r="L740" s="1"/>
      <c r="M740" s="1"/>
      <c r="N740" s="1"/>
    </row>
    <row r="741" spans="1:14" ht="15.75" customHeight="1">
      <c r="A741" s="105"/>
      <c r="E741" s="17"/>
      <c r="F741" s="17"/>
      <c r="G741" s="17"/>
      <c r="H741" s="17"/>
      <c r="L741" s="1"/>
      <c r="M741" s="1"/>
      <c r="N741" s="1"/>
    </row>
    <row r="742" spans="1:14" ht="15.75" customHeight="1">
      <c r="A742" s="105"/>
      <c r="E742" s="17"/>
      <c r="F742" s="17"/>
      <c r="G742" s="17"/>
      <c r="H742" s="17"/>
      <c r="L742" s="1"/>
      <c r="M742" s="1"/>
      <c r="N742" s="1"/>
    </row>
    <row r="743" spans="1:14" ht="15.75" customHeight="1">
      <c r="A743" s="105"/>
      <c r="E743" s="17"/>
      <c r="F743" s="17"/>
      <c r="G743" s="17"/>
      <c r="H743" s="17"/>
      <c r="L743" s="1"/>
      <c r="M743" s="1"/>
      <c r="N743" s="1"/>
    </row>
    <row r="744" spans="1:14" ht="15.75" customHeight="1">
      <c r="A744" s="105"/>
      <c r="E744" s="17"/>
      <c r="F744" s="17"/>
      <c r="G744" s="17"/>
      <c r="H744" s="17"/>
      <c r="L744" s="1"/>
      <c r="M744" s="1"/>
      <c r="N744" s="1"/>
    </row>
    <row r="745" spans="1:14" ht="15.75" customHeight="1">
      <c r="A745" s="105"/>
      <c r="E745" s="17"/>
      <c r="F745" s="17"/>
      <c r="G745" s="17"/>
      <c r="H745" s="17"/>
      <c r="L745" s="1"/>
      <c r="M745" s="1"/>
      <c r="N745" s="1"/>
    </row>
    <row r="746" spans="1:14" ht="15.75" customHeight="1">
      <c r="A746" s="105"/>
      <c r="E746" s="17"/>
      <c r="F746" s="17"/>
      <c r="G746" s="17"/>
      <c r="H746" s="17"/>
      <c r="L746" s="1"/>
      <c r="M746" s="1"/>
      <c r="N746" s="1"/>
    </row>
    <row r="747" spans="1:14" ht="15.75" customHeight="1">
      <c r="A747" s="105"/>
      <c r="E747" s="17"/>
      <c r="F747" s="17"/>
      <c r="G747" s="17"/>
      <c r="H747" s="17"/>
      <c r="L747" s="1"/>
      <c r="M747" s="1"/>
      <c r="N747" s="1"/>
    </row>
    <row r="748" spans="1:14" ht="15.75" customHeight="1">
      <c r="A748" s="105"/>
      <c r="E748" s="17"/>
      <c r="F748" s="17"/>
      <c r="G748" s="17"/>
      <c r="H748" s="17"/>
      <c r="L748" s="1"/>
      <c r="M748" s="1"/>
      <c r="N748" s="1"/>
    </row>
    <row r="749" spans="1:14" ht="15.75" customHeight="1">
      <c r="A749" s="105"/>
      <c r="E749" s="17"/>
      <c r="F749" s="17"/>
      <c r="G749" s="17"/>
      <c r="H749" s="17"/>
      <c r="L749" s="1"/>
      <c r="M749" s="1"/>
      <c r="N749" s="1"/>
    </row>
    <row r="750" spans="1:14" ht="15.75" customHeight="1">
      <c r="A750" s="105"/>
      <c r="E750" s="17"/>
      <c r="F750" s="17"/>
      <c r="G750" s="17"/>
      <c r="H750" s="17"/>
      <c r="L750" s="1"/>
      <c r="M750" s="1"/>
      <c r="N750" s="1"/>
    </row>
    <row r="751" spans="1:14" ht="15.75" customHeight="1">
      <c r="A751" s="105"/>
      <c r="E751" s="17"/>
      <c r="F751" s="17"/>
      <c r="G751" s="17"/>
      <c r="H751" s="17"/>
      <c r="L751" s="1"/>
      <c r="M751" s="1"/>
      <c r="N751" s="1"/>
    </row>
    <row r="752" spans="1:14" ht="15.75" customHeight="1">
      <c r="A752" s="105"/>
      <c r="E752" s="17"/>
      <c r="F752" s="17"/>
      <c r="G752" s="17"/>
      <c r="H752" s="17"/>
      <c r="L752" s="1"/>
      <c r="M752" s="1"/>
      <c r="N752" s="1"/>
    </row>
    <row r="753" spans="1:14" ht="15.75" customHeight="1">
      <c r="A753" s="105"/>
      <c r="E753" s="17"/>
      <c r="F753" s="17"/>
      <c r="G753" s="17"/>
      <c r="H753" s="17"/>
      <c r="L753" s="1"/>
      <c r="M753" s="1"/>
      <c r="N753" s="1"/>
    </row>
    <row r="754" spans="1:14" ht="15.75" customHeight="1">
      <c r="A754" s="105"/>
      <c r="E754" s="17"/>
      <c r="F754" s="17"/>
      <c r="G754" s="17"/>
      <c r="H754" s="17"/>
      <c r="L754" s="1"/>
      <c r="M754" s="1"/>
      <c r="N754" s="1"/>
    </row>
    <row r="755" spans="1:14" ht="15.75" customHeight="1">
      <c r="A755" s="105"/>
      <c r="E755" s="17"/>
      <c r="F755" s="17"/>
      <c r="G755" s="17"/>
      <c r="H755" s="17"/>
      <c r="L755" s="1"/>
      <c r="M755" s="1"/>
      <c r="N755" s="1"/>
    </row>
    <row r="756" spans="1:14" ht="15.75" customHeight="1">
      <c r="A756" s="105"/>
      <c r="E756" s="17"/>
      <c r="F756" s="17"/>
      <c r="G756" s="17"/>
      <c r="H756" s="17"/>
      <c r="L756" s="1"/>
      <c r="M756" s="1"/>
      <c r="N756" s="1"/>
    </row>
    <row r="757" spans="1:14" ht="15.75" customHeight="1">
      <c r="A757" s="105"/>
      <c r="E757" s="17"/>
      <c r="F757" s="17"/>
      <c r="G757" s="17"/>
      <c r="H757" s="17"/>
      <c r="L757" s="1"/>
      <c r="M757" s="1"/>
      <c r="N757" s="1"/>
    </row>
    <row r="758" spans="1:14" ht="15.75" customHeight="1">
      <c r="A758" s="105"/>
      <c r="E758" s="17"/>
      <c r="F758" s="17"/>
      <c r="G758" s="17"/>
      <c r="H758" s="17"/>
      <c r="L758" s="1"/>
      <c r="M758" s="1"/>
      <c r="N758" s="1"/>
    </row>
    <row r="759" spans="1:14" ht="15.75" customHeight="1">
      <c r="A759" s="105"/>
      <c r="E759" s="17"/>
      <c r="F759" s="17"/>
      <c r="G759" s="17"/>
      <c r="H759" s="17"/>
      <c r="L759" s="1"/>
      <c r="M759" s="1"/>
      <c r="N759" s="1"/>
    </row>
    <row r="760" spans="1:14" ht="15.75" customHeight="1">
      <c r="A760" s="105"/>
      <c r="E760" s="17"/>
      <c r="F760" s="17"/>
      <c r="G760" s="17"/>
      <c r="H760" s="17"/>
      <c r="L760" s="1"/>
      <c r="M760" s="1"/>
      <c r="N760" s="1"/>
    </row>
    <row r="761" spans="1:14" ht="15.75" customHeight="1">
      <c r="A761" s="105"/>
      <c r="E761" s="17"/>
      <c r="F761" s="17"/>
      <c r="G761" s="17"/>
      <c r="H761" s="17"/>
      <c r="L761" s="1"/>
      <c r="M761" s="1"/>
      <c r="N761" s="1"/>
    </row>
    <row r="762" spans="1:14" ht="15.75" customHeight="1">
      <c r="A762" s="105"/>
      <c r="E762" s="17"/>
      <c r="F762" s="17"/>
      <c r="G762" s="17"/>
      <c r="H762" s="17"/>
      <c r="L762" s="1"/>
      <c r="M762" s="1"/>
      <c r="N762" s="1"/>
    </row>
    <row r="763" spans="1:14" ht="15.75" customHeight="1">
      <c r="A763" s="105"/>
      <c r="E763" s="17"/>
      <c r="F763" s="17"/>
      <c r="G763" s="17"/>
      <c r="H763" s="17"/>
      <c r="L763" s="1"/>
      <c r="M763" s="1"/>
      <c r="N763" s="1"/>
    </row>
    <row r="764" spans="1:14" ht="15.75" customHeight="1">
      <c r="A764" s="105"/>
      <c r="E764" s="17"/>
      <c r="F764" s="17"/>
      <c r="G764" s="17"/>
      <c r="H764" s="17"/>
      <c r="L764" s="1"/>
      <c r="M764" s="1"/>
      <c r="N764" s="1"/>
    </row>
    <row r="765" spans="1:14" ht="15.75" customHeight="1">
      <c r="A765" s="105"/>
      <c r="E765" s="17"/>
      <c r="F765" s="17"/>
      <c r="G765" s="17"/>
      <c r="H765" s="17"/>
      <c r="L765" s="1"/>
      <c r="M765" s="1"/>
      <c r="N765" s="1"/>
    </row>
    <row r="766" spans="1:14" ht="15.75" customHeight="1">
      <c r="A766" s="105"/>
      <c r="E766" s="17"/>
      <c r="F766" s="17"/>
      <c r="G766" s="17"/>
      <c r="H766" s="17"/>
      <c r="L766" s="1"/>
      <c r="M766" s="1"/>
      <c r="N766" s="1"/>
    </row>
    <row r="767" spans="1:14" ht="15.75" customHeight="1">
      <c r="A767" s="105"/>
      <c r="E767" s="17"/>
      <c r="F767" s="17"/>
      <c r="G767" s="17"/>
      <c r="H767" s="17"/>
      <c r="L767" s="1"/>
      <c r="M767" s="1"/>
      <c r="N767" s="1"/>
    </row>
    <row r="768" spans="1:14" ht="15.75" customHeight="1">
      <c r="A768" s="105"/>
      <c r="E768" s="17"/>
      <c r="F768" s="17"/>
      <c r="G768" s="17"/>
      <c r="H768" s="17"/>
      <c r="L768" s="1"/>
      <c r="M768" s="1"/>
      <c r="N768" s="1"/>
    </row>
    <row r="769" spans="1:14" ht="15.75" customHeight="1">
      <c r="A769" s="105"/>
      <c r="E769" s="17"/>
      <c r="F769" s="17"/>
      <c r="G769" s="17"/>
      <c r="H769" s="17"/>
      <c r="L769" s="1"/>
      <c r="M769" s="1"/>
      <c r="N769" s="1"/>
    </row>
    <row r="770" spans="1:14" ht="15.75" customHeight="1">
      <c r="A770" s="105"/>
      <c r="E770" s="17"/>
      <c r="F770" s="17"/>
      <c r="G770" s="17"/>
      <c r="H770" s="17"/>
      <c r="L770" s="1"/>
      <c r="M770" s="1"/>
      <c r="N770" s="1"/>
    </row>
    <row r="771" spans="1:14" ht="15.75" customHeight="1">
      <c r="A771" s="105"/>
      <c r="E771" s="17"/>
      <c r="F771" s="17"/>
      <c r="G771" s="17"/>
      <c r="H771" s="17"/>
      <c r="L771" s="1"/>
      <c r="M771" s="1"/>
      <c r="N771" s="1"/>
    </row>
    <row r="772" spans="1:14" ht="15.75" customHeight="1">
      <c r="A772" s="105"/>
      <c r="E772" s="17"/>
      <c r="F772" s="17"/>
      <c r="G772" s="17"/>
      <c r="H772" s="17"/>
      <c r="L772" s="1"/>
      <c r="M772" s="1"/>
      <c r="N772" s="1"/>
    </row>
    <row r="773" spans="1:14" ht="15.75" customHeight="1">
      <c r="A773" s="105"/>
      <c r="E773" s="17"/>
      <c r="F773" s="17"/>
      <c r="G773" s="17"/>
      <c r="H773" s="17"/>
      <c r="L773" s="1"/>
      <c r="M773" s="1"/>
      <c r="N773" s="1"/>
    </row>
    <row r="774" spans="1:14" ht="15.75" customHeight="1">
      <c r="A774" s="105"/>
      <c r="E774" s="17"/>
      <c r="F774" s="17"/>
      <c r="G774" s="17"/>
      <c r="H774" s="17"/>
      <c r="L774" s="1"/>
      <c r="M774" s="1"/>
      <c r="N774" s="1"/>
    </row>
    <row r="775" spans="1:14" ht="15.75" customHeight="1">
      <c r="A775" s="105"/>
      <c r="E775" s="17"/>
      <c r="F775" s="17"/>
      <c r="G775" s="17"/>
      <c r="H775" s="17"/>
      <c r="L775" s="1"/>
      <c r="M775" s="1"/>
      <c r="N775" s="1"/>
    </row>
    <row r="776" spans="1:14" ht="15.75" customHeight="1">
      <c r="A776" s="105"/>
      <c r="E776" s="17"/>
      <c r="F776" s="17"/>
      <c r="G776" s="17"/>
      <c r="H776" s="17"/>
      <c r="L776" s="1"/>
      <c r="M776" s="1"/>
      <c r="N776" s="1"/>
    </row>
    <row r="777" spans="1:14" ht="15.75" customHeight="1">
      <c r="A777" s="105"/>
      <c r="E777" s="17"/>
      <c r="F777" s="17"/>
      <c r="G777" s="17"/>
      <c r="H777" s="17"/>
      <c r="L777" s="1"/>
      <c r="M777" s="1"/>
      <c r="N777" s="1"/>
    </row>
    <row r="778" spans="1:14" ht="15.75" customHeight="1">
      <c r="A778" s="105"/>
      <c r="E778" s="17"/>
      <c r="F778" s="17"/>
      <c r="G778" s="17"/>
      <c r="H778" s="17"/>
      <c r="L778" s="1"/>
      <c r="M778" s="1"/>
      <c r="N778" s="1"/>
    </row>
    <row r="779" spans="1:14" ht="15.75" customHeight="1">
      <c r="A779" s="105"/>
      <c r="E779" s="17"/>
      <c r="F779" s="17"/>
      <c r="G779" s="17"/>
      <c r="H779" s="17"/>
      <c r="L779" s="1"/>
      <c r="M779" s="1"/>
      <c r="N779" s="1"/>
    </row>
    <row r="780" spans="1:14" ht="15.75" customHeight="1">
      <c r="A780" s="105"/>
      <c r="E780" s="17"/>
      <c r="F780" s="17"/>
      <c r="G780" s="17"/>
      <c r="H780" s="17"/>
      <c r="L780" s="1"/>
      <c r="M780" s="1"/>
      <c r="N780" s="1"/>
    </row>
    <row r="781" spans="1:14" ht="15.75" customHeight="1">
      <c r="A781" s="105"/>
      <c r="E781" s="17"/>
      <c r="F781" s="17"/>
      <c r="G781" s="17"/>
      <c r="H781" s="17"/>
      <c r="L781" s="1"/>
      <c r="M781" s="1"/>
      <c r="N781" s="1"/>
    </row>
    <row r="782" spans="1:14" ht="15.75" customHeight="1">
      <c r="A782" s="105"/>
      <c r="E782" s="17"/>
      <c r="F782" s="17"/>
      <c r="G782" s="17"/>
      <c r="H782" s="17"/>
      <c r="L782" s="1"/>
      <c r="M782" s="1"/>
      <c r="N782" s="1"/>
    </row>
    <row r="783" spans="1:14" ht="15.75" customHeight="1">
      <c r="A783" s="105"/>
      <c r="E783" s="17"/>
      <c r="F783" s="17"/>
      <c r="G783" s="17"/>
      <c r="H783" s="17"/>
      <c r="L783" s="1"/>
      <c r="M783" s="1"/>
      <c r="N783" s="1"/>
    </row>
    <row r="784" spans="1:14" ht="15.75" customHeight="1">
      <c r="A784" s="105"/>
      <c r="E784" s="17"/>
      <c r="F784" s="17"/>
      <c r="G784" s="17"/>
      <c r="H784" s="17"/>
      <c r="L784" s="1"/>
      <c r="M784" s="1"/>
      <c r="N784" s="1"/>
    </row>
    <row r="785" spans="1:14" ht="15.75" customHeight="1">
      <c r="A785" s="105"/>
      <c r="E785" s="17"/>
      <c r="F785" s="17"/>
      <c r="G785" s="17"/>
      <c r="H785" s="17"/>
      <c r="L785" s="1"/>
      <c r="M785" s="1"/>
      <c r="N785" s="1"/>
    </row>
    <row r="786" spans="1:14" ht="15.75" customHeight="1">
      <c r="A786" s="105"/>
      <c r="E786" s="17"/>
      <c r="F786" s="17"/>
      <c r="G786" s="17"/>
      <c r="H786" s="17"/>
      <c r="L786" s="1"/>
      <c r="M786" s="1"/>
      <c r="N786" s="1"/>
    </row>
    <row r="787" spans="1:14" ht="15.75" customHeight="1">
      <c r="A787" s="105"/>
      <c r="E787" s="17"/>
      <c r="F787" s="17"/>
      <c r="G787" s="17"/>
      <c r="H787" s="17"/>
      <c r="L787" s="1"/>
      <c r="M787" s="1"/>
      <c r="N787" s="1"/>
    </row>
    <row r="788" spans="1:14" ht="15.75" customHeight="1">
      <c r="A788" s="105"/>
      <c r="E788" s="17"/>
      <c r="F788" s="17"/>
      <c r="G788" s="17"/>
      <c r="H788" s="17"/>
      <c r="L788" s="1"/>
      <c r="M788" s="1"/>
      <c r="N788" s="1"/>
    </row>
    <row r="789" spans="1:14" ht="15.75" customHeight="1">
      <c r="A789" s="105"/>
      <c r="E789" s="17"/>
      <c r="F789" s="17"/>
      <c r="G789" s="17"/>
      <c r="H789" s="17"/>
      <c r="L789" s="1"/>
      <c r="M789" s="1"/>
      <c r="N789" s="1"/>
    </row>
    <row r="790" spans="1:14" ht="15.75" customHeight="1">
      <c r="A790" s="105"/>
      <c r="E790" s="17"/>
      <c r="F790" s="17"/>
      <c r="G790" s="17"/>
      <c r="H790" s="17"/>
      <c r="L790" s="1"/>
      <c r="M790" s="1"/>
      <c r="N790" s="1"/>
    </row>
    <row r="791" spans="1:14" ht="15.75" customHeight="1">
      <c r="A791" s="105"/>
      <c r="E791" s="17"/>
      <c r="F791" s="17"/>
      <c r="G791" s="17"/>
      <c r="H791" s="17"/>
      <c r="L791" s="1"/>
      <c r="M791" s="1"/>
      <c r="N791" s="1"/>
    </row>
    <row r="792" spans="1:14" ht="15.75" customHeight="1">
      <c r="A792" s="105"/>
      <c r="E792" s="17"/>
      <c r="F792" s="17"/>
      <c r="G792" s="17"/>
      <c r="H792" s="17"/>
      <c r="L792" s="1"/>
      <c r="M792" s="1"/>
      <c r="N792" s="1"/>
    </row>
    <row r="793" spans="1:14" ht="15.75" customHeight="1">
      <c r="A793" s="105"/>
      <c r="E793" s="17"/>
      <c r="F793" s="17"/>
      <c r="G793" s="17"/>
      <c r="H793" s="17"/>
      <c r="L793" s="1"/>
      <c r="M793" s="1"/>
      <c r="N793" s="1"/>
    </row>
    <row r="794" spans="1:14" ht="15.75" customHeight="1">
      <c r="A794" s="105"/>
      <c r="E794" s="17"/>
      <c r="F794" s="17"/>
      <c r="G794" s="17"/>
      <c r="H794" s="17"/>
      <c r="L794" s="1"/>
      <c r="M794" s="1"/>
      <c r="N794" s="1"/>
    </row>
    <row r="795" spans="1:14" ht="15.75" customHeight="1">
      <c r="A795" s="105"/>
      <c r="E795" s="17"/>
      <c r="F795" s="17"/>
      <c r="G795" s="17"/>
      <c r="H795" s="17"/>
      <c r="L795" s="1"/>
      <c r="M795" s="1"/>
      <c r="N795" s="1"/>
    </row>
    <row r="796" spans="1:14" ht="15.75" customHeight="1">
      <c r="A796" s="105"/>
      <c r="E796" s="17"/>
      <c r="F796" s="17"/>
      <c r="G796" s="17"/>
      <c r="H796" s="17"/>
      <c r="L796" s="1"/>
      <c r="M796" s="1"/>
      <c r="N796" s="1"/>
    </row>
    <row r="797" spans="1:14" ht="15.75" customHeight="1">
      <c r="A797" s="105"/>
      <c r="E797" s="17"/>
      <c r="F797" s="17"/>
      <c r="G797" s="17"/>
      <c r="H797" s="17"/>
      <c r="L797" s="1"/>
      <c r="M797" s="1"/>
      <c r="N797" s="1"/>
    </row>
    <row r="798" spans="1:14" ht="15.75" customHeight="1">
      <c r="A798" s="105"/>
      <c r="E798" s="17"/>
      <c r="F798" s="17"/>
      <c r="G798" s="17"/>
      <c r="H798" s="17"/>
      <c r="L798" s="1"/>
      <c r="M798" s="1"/>
      <c r="N798" s="1"/>
    </row>
    <row r="799" spans="1:14" ht="15.75" customHeight="1">
      <c r="A799" s="105"/>
      <c r="E799" s="17"/>
      <c r="F799" s="17"/>
      <c r="G799" s="17"/>
      <c r="H799" s="17"/>
      <c r="L799" s="1"/>
      <c r="M799" s="1"/>
      <c r="N799" s="1"/>
    </row>
    <row r="800" spans="1:14" ht="15.75" customHeight="1">
      <c r="A800" s="105"/>
      <c r="E800" s="17"/>
      <c r="F800" s="17"/>
      <c r="G800" s="17"/>
      <c r="H800" s="17"/>
      <c r="L800" s="1"/>
      <c r="M800" s="1"/>
      <c r="N800" s="1"/>
    </row>
    <row r="801" spans="1:14" ht="15.75" customHeight="1">
      <c r="A801" s="105"/>
      <c r="E801" s="17"/>
      <c r="F801" s="17"/>
      <c r="G801" s="17"/>
      <c r="H801" s="17"/>
      <c r="L801" s="1"/>
      <c r="M801" s="1"/>
      <c r="N801" s="1"/>
    </row>
    <row r="802" spans="1:14" ht="15.75" customHeight="1">
      <c r="A802" s="105"/>
      <c r="E802" s="17"/>
      <c r="F802" s="17"/>
      <c r="G802" s="17"/>
      <c r="H802" s="17"/>
      <c r="L802" s="1"/>
      <c r="M802" s="1"/>
      <c r="N802" s="1"/>
    </row>
    <row r="803" spans="1:14" ht="15.75" customHeight="1">
      <c r="A803" s="105"/>
      <c r="E803" s="17"/>
      <c r="F803" s="17"/>
      <c r="G803" s="17"/>
      <c r="H803" s="17"/>
      <c r="L803" s="1"/>
      <c r="M803" s="1"/>
      <c r="N803" s="1"/>
    </row>
    <row r="804" spans="1:14" ht="15.75" customHeight="1">
      <c r="A804" s="105"/>
      <c r="E804" s="17"/>
      <c r="F804" s="17"/>
      <c r="G804" s="17"/>
      <c r="H804" s="17"/>
      <c r="L804" s="1"/>
      <c r="M804" s="1"/>
      <c r="N804" s="1"/>
    </row>
    <row r="805" spans="1:14" ht="15.75" customHeight="1">
      <c r="A805" s="105"/>
      <c r="E805" s="17"/>
      <c r="F805" s="17"/>
      <c r="G805" s="17"/>
      <c r="H805" s="17"/>
      <c r="L805" s="1"/>
      <c r="M805" s="1"/>
      <c r="N805" s="1"/>
    </row>
    <row r="806" spans="1:14" ht="15.75" customHeight="1">
      <c r="A806" s="105"/>
      <c r="E806" s="17"/>
      <c r="F806" s="17"/>
      <c r="G806" s="17"/>
      <c r="H806" s="17"/>
      <c r="L806" s="1"/>
      <c r="M806" s="1"/>
      <c r="N806" s="1"/>
    </row>
    <row r="807" spans="1:14" ht="15.75" customHeight="1">
      <c r="A807" s="105"/>
      <c r="E807" s="17"/>
      <c r="F807" s="17"/>
      <c r="G807" s="17"/>
      <c r="H807" s="17"/>
      <c r="L807" s="1"/>
      <c r="M807" s="1"/>
      <c r="N807" s="1"/>
    </row>
    <row r="808" spans="1:14" ht="15.75" customHeight="1">
      <c r="A808" s="105"/>
      <c r="E808" s="17"/>
      <c r="F808" s="17"/>
      <c r="G808" s="17"/>
      <c r="H808" s="17"/>
      <c r="L808" s="1"/>
      <c r="M808" s="1"/>
      <c r="N808" s="1"/>
    </row>
    <row r="809" spans="1:14" ht="15.75" customHeight="1">
      <c r="A809" s="105"/>
      <c r="E809" s="17"/>
      <c r="F809" s="17"/>
      <c r="G809" s="17"/>
      <c r="H809" s="17"/>
      <c r="L809" s="1"/>
      <c r="M809" s="1"/>
      <c r="N809" s="1"/>
    </row>
    <row r="810" spans="1:14" ht="15.75" customHeight="1">
      <c r="A810" s="105"/>
      <c r="E810" s="17"/>
      <c r="F810" s="17"/>
      <c r="G810" s="17"/>
      <c r="H810" s="17"/>
      <c r="L810" s="1"/>
      <c r="M810" s="1"/>
      <c r="N810" s="1"/>
    </row>
    <row r="811" spans="1:14" ht="15.75" customHeight="1">
      <c r="A811" s="105"/>
      <c r="E811" s="17"/>
      <c r="F811" s="17"/>
      <c r="G811" s="17"/>
      <c r="H811" s="17"/>
      <c r="L811" s="1"/>
      <c r="M811" s="1"/>
      <c r="N811" s="1"/>
    </row>
    <row r="812" spans="1:14" ht="15.75" customHeight="1">
      <c r="A812" s="105"/>
      <c r="E812" s="17"/>
      <c r="F812" s="17"/>
      <c r="G812" s="17"/>
      <c r="H812" s="17"/>
      <c r="L812" s="1"/>
      <c r="M812" s="1"/>
      <c r="N812" s="1"/>
    </row>
    <row r="813" spans="1:14" ht="15.75" customHeight="1">
      <c r="A813" s="105"/>
      <c r="E813" s="17"/>
      <c r="F813" s="17"/>
      <c r="G813" s="17"/>
      <c r="H813" s="17"/>
      <c r="L813" s="1"/>
      <c r="M813" s="1"/>
      <c r="N813" s="1"/>
    </row>
    <row r="814" spans="1:14" ht="15.75" customHeight="1">
      <c r="A814" s="105"/>
      <c r="E814" s="17"/>
      <c r="F814" s="17"/>
      <c r="G814" s="17"/>
      <c r="H814" s="17"/>
      <c r="L814" s="1"/>
      <c r="M814" s="1"/>
      <c r="N814" s="1"/>
    </row>
    <row r="815" spans="1:14" ht="15.75" customHeight="1">
      <c r="A815" s="105"/>
      <c r="E815" s="17"/>
      <c r="F815" s="17"/>
      <c r="G815" s="17"/>
      <c r="H815" s="17"/>
      <c r="L815" s="1"/>
      <c r="M815" s="1"/>
      <c r="N815" s="1"/>
    </row>
    <row r="816" spans="1:14" ht="15.75" customHeight="1">
      <c r="A816" s="105"/>
      <c r="E816" s="17"/>
      <c r="F816" s="17"/>
      <c r="G816" s="17"/>
      <c r="H816" s="17"/>
      <c r="L816" s="1"/>
      <c r="M816" s="1"/>
      <c r="N816" s="1"/>
    </row>
    <row r="817" spans="1:14" ht="15.75" customHeight="1">
      <c r="A817" s="105"/>
      <c r="E817" s="17"/>
      <c r="F817" s="17"/>
      <c r="G817" s="17"/>
      <c r="H817" s="17"/>
      <c r="L817" s="1"/>
      <c r="M817" s="1"/>
      <c r="N817" s="1"/>
    </row>
    <row r="818" spans="1:14" ht="15.75" customHeight="1">
      <c r="A818" s="105"/>
      <c r="E818" s="17"/>
      <c r="F818" s="17"/>
      <c r="G818" s="17"/>
      <c r="H818" s="17"/>
      <c r="L818" s="1"/>
      <c r="M818" s="1"/>
      <c r="N818" s="1"/>
    </row>
    <row r="819" spans="1:14" ht="15.75" customHeight="1">
      <c r="A819" s="105"/>
      <c r="E819" s="17"/>
      <c r="F819" s="17"/>
      <c r="G819" s="17"/>
      <c r="H819" s="17"/>
      <c r="L819" s="1"/>
      <c r="M819" s="1"/>
      <c r="N819" s="1"/>
    </row>
    <row r="820" spans="1:14" ht="15.75" customHeight="1">
      <c r="A820" s="105"/>
      <c r="E820" s="17"/>
      <c r="F820" s="17"/>
      <c r="G820" s="17"/>
      <c r="H820" s="17"/>
      <c r="L820" s="1"/>
      <c r="M820" s="1"/>
      <c r="N820" s="1"/>
    </row>
    <row r="821" spans="1:14" ht="15.75" customHeight="1">
      <c r="A821" s="105"/>
      <c r="E821" s="17"/>
      <c r="F821" s="17"/>
      <c r="G821" s="17"/>
      <c r="H821" s="17"/>
      <c r="L821" s="1"/>
      <c r="M821" s="1"/>
      <c r="N821" s="1"/>
    </row>
    <row r="822" spans="1:14" ht="15.75" customHeight="1">
      <c r="A822" s="105"/>
      <c r="E822" s="17"/>
      <c r="F822" s="17"/>
      <c r="G822" s="17"/>
      <c r="H822" s="17"/>
      <c r="L822" s="1"/>
      <c r="M822" s="1"/>
      <c r="N822" s="1"/>
    </row>
    <row r="823" spans="1:14" ht="15.75" customHeight="1">
      <c r="A823" s="105"/>
      <c r="E823" s="17"/>
      <c r="F823" s="17"/>
      <c r="G823" s="17"/>
      <c r="H823" s="17"/>
      <c r="L823" s="1"/>
      <c r="M823" s="1"/>
      <c r="N823" s="1"/>
    </row>
    <row r="824" spans="1:14" ht="15.75" customHeight="1">
      <c r="A824" s="105"/>
      <c r="E824" s="17"/>
      <c r="F824" s="17"/>
      <c r="G824" s="17"/>
      <c r="H824" s="17"/>
      <c r="L824" s="1"/>
      <c r="M824" s="1"/>
      <c r="N824" s="1"/>
    </row>
    <row r="825" spans="1:14" ht="15.75" customHeight="1">
      <c r="A825" s="105"/>
      <c r="E825" s="17"/>
      <c r="F825" s="17"/>
      <c r="G825" s="17"/>
      <c r="H825" s="17"/>
      <c r="L825" s="1"/>
      <c r="M825" s="1"/>
      <c r="N825" s="1"/>
    </row>
    <row r="826" spans="1:14" ht="15.75" customHeight="1">
      <c r="A826" s="105"/>
      <c r="E826" s="17"/>
      <c r="F826" s="17"/>
      <c r="G826" s="17"/>
      <c r="H826" s="17"/>
      <c r="L826" s="1"/>
      <c r="M826" s="1"/>
      <c r="N826" s="1"/>
    </row>
    <row r="827" spans="1:14" ht="15.75" customHeight="1">
      <c r="A827" s="105"/>
      <c r="E827" s="17"/>
      <c r="F827" s="17"/>
      <c r="G827" s="17"/>
      <c r="H827" s="17"/>
      <c r="L827" s="1"/>
      <c r="M827" s="1"/>
      <c r="N827" s="1"/>
    </row>
    <row r="828" spans="1:14" ht="15.75" customHeight="1">
      <c r="A828" s="105"/>
      <c r="E828" s="17"/>
      <c r="F828" s="17"/>
      <c r="G828" s="17"/>
      <c r="H828" s="17"/>
      <c r="L828" s="1"/>
      <c r="M828" s="1"/>
      <c r="N828" s="1"/>
    </row>
    <row r="829" spans="1:14" ht="15.75" customHeight="1">
      <c r="A829" s="105"/>
      <c r="E829" s="17"/>
      <c r="F829" s="17"/>
      <c r="G829" s="17"/>
      <c r="H829" s="17"/>
      <c r="L829" s="1"/>
      <c r="M829" s="1"/>
      <c r="N829" s="1"/>
    </row>
    <row r="830" spans="1:14" ht="15.75" customHeight="1">
      <c r="A830" s="105"/>
      <c r="E830" s="17"/>
      <c r="F830" s="17"/>
      <c r="G830" s="17"/>
      <c r="H830" s="17"/>
      <c r="L830" s="1"/>
      <c r="M830" s="1"/>
      <c r="N830" s="1"/>
    </row>
    <row r="831" spans="1:14" ht="15.75" customHeight="1">
      <c r="A831" s="105"/>
      <c r="E831" s="17"/>
      <c r="F831" s="17"/>
      <c r="G831" s="17"/>
      <c r="H831" s="17"/>
      <c r="L831" s="1"/>
      <c r="M831" s="1"/>
      <c r="N831" s="1"/>
    </row>
    <row r="832" spans="1:14" ht="15.75" customHeight="1">
      <c r="A832" s="105"/>
      <c r="E832" s="17"/>
      <c r="F832" s="17"/>
      <c r="G832" s="17"/>
      <c r="H832" s="17"/>
      <c r="L832" s="1"/>
      <c r="M832" s="1"/>
      <c r="N832" s="1"/>
    </row>
    <row r="833" spans="1:14" ht="15.75" customHeight="1">
      <c r="A833" s="105"/>
      <c r="E833" s="17"/>
      <c r="F833" s="17"/>
      <c r="G833" s="17"/>
      <c r="H833" s="17"/>
      <c r="L833" s="1"/>
      <c r="M833" s="1"/>
      <c r="N833" s="1"/>
    </row>
    <row r="834" spans="1:14" ht="15.75" customHeight="1">
      <c r="A834" s="105"/>
      <c r="E834" s="17"/>
      <c r="F834" s="17"/>
      <c r="G834" s="17"/>
      <c r="H834" s="17"/>
      <c r="L834" s="1"/>
      <c r="M834" s="1"/>
      <c r="N834" s="1"/>
    </row>
    <row r="835" spans="1:14" ht="15.75" customHeight="1">
      <c r="A835" s="105"/>
      <c r="E835" s="17"/>
      <c r="F835" s="17"/>
      <c r="G835" s="17"/>
      <c r="H835" s="17"/>
      <c r="L835" s="1"/>
      <c r="M835" s="1"/>
      <c r="N835" s="1"/>
    </row>
    <row r="836" spans="1:14" ht="15.75" customHeight="1">
      <c r="A836" s="105"/>
      <c r="E836" s="17"/>
      <c r="F836" s="17"/>
      <c r="G836" s="17"/>
      <c r="H836" s="17"/>
      <c r="L836" s="1"/>
      <c r="M836" s="1"/>
      <c r="N836" s="1"/>
    </row>
    <row r="837" spans="1:14" ht="15.75" customHeight="1">
      <c r="A837" s="105"/>
      <c r="E837" s="17"/>
      <c r="F837" s="17"/>
      <c r="G837" s="17"/>
      <c r="H837" s="17"/>
      <c r="L837" s="1"/>
      <c r="M837" s="1"/>
      <c r="N837" s="1"/>
    </row>
    <row r="838" spans="1:14" ht="15.75" customHeight="1">
      <c r="A838" s="105"/>
      <c r="E838" s="17"/>
      <c r="F838" s="17"/>
      <c r="G838" s="17"/>
      <c r="H838" s="17"/>
      <c r="L838" s="1"/>
      <c r="M838" s="1"/>
      <c r="N838" s="1"/>
    </row>
    <row r="839" spans="1:14" ht="15.75" customHeight="1">
      <c r="A839" s="105"/>
      <c r="E839" s="17"/>
      <c r="F839" s="17"/>
      <c r="G839" s="17"/>
      <c r="H839" s="17"/>
      <c r="L839" s="1"/>
      <c r="M839" s="1"/>
      <c r="N839" s="1"/>
    </row>
    <row r="840" spans="1:14" ht="15.75" customHeight="1">
      <c r="A840" s="105"/>
      <c r="E840" s="17"/>
      <c r="F840" s="17"/>
      <c r="G840" s="17"/>
      <c r="H840" s="17"/>
      <c r="L840" s="1"/>
      <c r="M840" s="1"/>
      <c r="N840" s="1"/>
    </row>
    <row r="841" spans="1:14" ht="15.75" customHeight="1">
      <c r="A841" s="105"/>
      <c r="E841" s="17"/>
      <c r="F841" s="17"/>
      <c r="G841" s="17"/>
      <c r="H841" s="17"/>
      <c r="L841" s="1"/>
      <c r="M841" s="1"/>
      <c r="N841" s="1"/>
    </row>
    <row r="842" spans="1:14" ht="15.75" customHeight="1">
      <c r="A842" s="105"/>
      <c r="E842" s="17"/>
      <c r="F842" s="17"/>
      <c r="G842" s="17"/>
      <c r="H842" s="17"/>
      <c r="L842" s="1"/>
      <c r="M842" s="1"/>
      <c r="N842" s="1"/>
    </row>
    <row r="843" spans="1:14" ht="15.75" customHeight="1">
      <c r="A843" s="105"/>
      <c r="E843" s="17"/>
      <c r="F843" s="17"/>
      <c r="G843" s="17"/>
      <c r="H843" s="17"/>
      <c r="L843" s="1"/>
      <c r="M843" s="1"/>
      <c r="N843" s="1"/>
    </row>
    <row r="844" spans="1:14" ht="15.75" customHeight="1">
      <c r="A844" s="105"/>
      <c r="E844" s="17"/>
      <c r="F844" s="17"/>
      <c r="G844" s="17"/>
      <c r="H844" s="17"/>
      <c r="L844" s="1"/>
      <c r="M844" s="1"/>
      <c r="N844" s="1"/>
    </row>
    <row r="845" spans="1:14" ht="15.75" customHeight="1">
      <c r="A845" s="105"/>
      <c r="E845" s="17"/>
      <c r="F845" s="17"/>
      <c r="G845" s="17"/>
      <c r="H845" s="17"/>
      <c r="L845" s="1"/>
      <c r="M845" s="1"/>
      <c r="N845" s="1"/>
    </row>
    <row r="846" spans="1:14" ht="15.75" customHeight="1">
      <c r="A846" s="105"/>
      <c r="E846" s="17"/>
      <c r="F846" s="17"/>
      <c r="G846" s="17"/>
      <c r="H846" s="17"/>
      <c r="L846" s="1"/>
      <c r="M846" s="1"/>
      <c r="N846" s="1"/>
    </row>
    <row r="847" spans="1:14" ht="15.75" customHeight="1">
      <c r="A847" s="105"/>
      <c r="E847" s="17"/>
      <c r="F847" s="17"/>
      <c r="G847" s="17"/>
      <c r="H847" s="17"/>
      <c r="L847" s="1"/>
      <c r="M847" s="1"/>
      <c r="N847" s="1"/>
    </row>
    <row r="848" spans="1:14" ht="15.75" customHeight="1">
      <c r="A848" s="105"/>
      <c r="E848" s="17"/>
      <c r="F848" s="17"/>
      <c r="G848" s="17"/>
      <c r="H848" s="17"/>
      <c r="L848" s="1"/>
      <c r="M848" s="1"/>
      <c r="N848" s="1"/>
    </row>
    <row r="849" spans="1:14" ht="15.75" customHeight="1">
      <c r="A849" s="105"/>
      <c r="E849" s="17"/>
      <c r="F849" s="17"/>
      <c r="G849" s="17"/>
      <c r="H849" s="17"/>
      <c r="L849" s="1"/>
      <c r="M849" s="1"/>
      <c r="N849" s="1"/>
    </row>
    <row r="850" spans="1:14" ht="15.75" customHeight="1">
      <c r="A850" s="105"/>
      <c r="E850" s="17"/>
      <c r="F850" s="17"/>
      <c r="G850" s="17"/>
      <c r="H850" s="17"/>
      <c r="L850" s="1"/>
      <c r="M850" s="1"/>
      <c r="N850" s="1"/>
    </row>
    <row r="851" spans="1:14" ht="15.75" customHeight="1">
      <c r="A851" s="105"/>
      <c r="E851" s="17"/>
      <c r="F851" s="17"/>
      <c r="G851" s="17"/>
      <c r="H851" s="17"/>
      <c r="L851" s="1"/>
      <c r="M851" s="1"/>
      <c r="N851" s="1"/>
    </row>
    <row r="852" spans="1:14" ht="15.75" customHeight="1">
      <c r="A852" s="105"/>
      <c r="E852" s="17"/>
      <c r="F852" s="17"/>
      <c r="G852" s="17"/>
      <c r="H852" s="17"/>
      <c r="L852" s="1"/>
      <c r="M852" s="1"/>
      <c r="N852" s="1"/>
    </row>
    <row r="853" spans="1:14" ht="15.75" customHeight="1">
      <c r="A853" s="105"/>
      <c r="E853" s="17"/>
      <c r="F853" s="17"/>
      <c r="G853" s="17"/>
      <c r="H853" s="17"/>
      <c r="L853" s="1"/>
      <c r="M853" s="1"/>
      <c r="N853" s="1"/>
    </row>
    <row r="854" spans="1:14" ht="15.75" customHeight="1">
      <c r="A854" s="105"/>
      <c r="E854" s="17"/>
      <c r="F854" s="17"/>
      <c r="G854" s="17"/>
      <c r="H854" s="17"/>
      <c r="L854" s="1"/>
      <c r="M854" s="1"/>
      <c r="N854" s="1"/>
    </row>
    <row r="855" spans="1:14" ht="15.75" customHeight="1">
      <c r="A855" s="105"/>
      <c r="E855" s="17"/>
      <c r="F855" s="17"/>
      <c r="G855" s="17"/>
      <c r="H855" s="17"/>
      <c r="L855" s="1"/>
      <c r="M855" s="1"/>
      <c r="N855" s="1"/>
    </row>
    <row r="856" spans="1:14" ht="15.75" customHeight="1">
      <c r="A856" s="105"/>
      <c r="E856" s="17"/>
      <c r="F856" s="17"/>
      <c r="G856" s="17"/>
      <c r="H856" s="17"/>
      <c r="L856" s="1"/>
      <c r="M856" s="1"/>
      <c r="N856" s="1"/>
    </row>
    <row r="857" spans="1:14" ht="15.75" customHeight="1">
      <c r="A857" s="105"/>
      <c r="E857" s="17"/>
      <c r="F857" s="17"/>
      <c r="G857" s="17"/>
      <c r="H857" s="17"/>
      <c r="L857" s="1"/>
      <c r="M857" s="1"/>
      <c r="N857" s="1"/>
    </row>
    <row r="858" spans="1:14" ht="15.75" customHeight="1">
      <c r="A858" s="105"/>
      <c r="E858" s="17"/>
      <c r="F858" s="17"/>
      <c r="G858" s="17"/>
      <c r="H858" s="17"/>
      <c r="L858" s="1"/>
      <c r="M858" s="1"/>
      <c r="N858" s="1"/>
    </row>
    <row r="859" spans="1:14" ht="15.75" customHeight="1">
      <c r="A859" s="105"/>
      <c r="E859" s="17"/>
      <c r="F859" s="17"/>
      <c r="G859" s="17"/>
      <c r="H859" s="17"/>
      <c r="L859" s="1"/>
      <c r="M859" s="1"/>
      <c r="N859" s="1"/>
    </row>
    <row r="860" spans="1:14" ht="15.75" customHeight="1">
      <c r="A860" s="105"/>
      <c r="E860" s="17"/>
      <c r="F860" s="17"/>
      <c r="G860" s="17"/>
      <c r="H860" s="17"/>
      <c r="L860" s="1"/>
      <c r="M860" s="1"/>
      <c r="N860" s="1"/>
    </row>
    <row r="861" spans="1:14" ht="15.75" customHeight="1">
      <c r="A861" s="105"/>
      <c r="E861" s="17"/>
      <c r="F861" s="17"/>
      <c r="G861" s="17"/>
      <c r="H861" s="17"/>
      <c r="L861" s="1"/>
      <c r="M861" s="1"/>
      <c r="N861" s="1"/>
    </row>
    <row r="862" spans="1:14" ht="15.75" customHeight="1">
      <c r="A862" s="105"/>
      <c r="E862" s="17"/>
      <c r="F862" s="17"/>
      <c r="G862" s="17"/>
      <c r="H862" s="17"/>
      <c r="L862" s="1"/>
      <c r="M862" s="1"/>
      <c r="N862" s="1"/>
    </row>
    <row r="863" spans="1:14" ht="15.75" customHeight="1">
      <c r="A863" s="105"/>
      <c r="E863" s="17"/>
      <c r="F863" s="17"/>
      <c r="G863" s="17"/>
      <c r="H863" s="17"/>
      <c r="L863" s="1"/>
      <c r="M863" s="1"/>
      <c r="N863" s="1"/>
    </row>
    <row r="864" spans="1:14" ht="15.75" customHeight="1">
      <c r="A864" s="105"/>
      <c r="E864" s="17"/>
      <c r="F864" s="17"/>
      <c r="G864" s="17"/>
      <c r="H864" s="17"/>
      <c r="L864" s="1"/>
      <c r="M864" s="1"/>
      <c r="N864" s="1"/>
    </row>
    <row r="865" spans="1:14" ht="15.75" customHeight="1">
      <c r="A865" s="105"/>
      <c r="E865" s="17"/>
      <c r="F865" s="17"/>
      <c r="G865" s="17"/>
      <c r="H865" s="17"/>
      <c r="L865" s="1"/>
      <c r="M865" s="1"/>
      <c r="N865" s="1"/>
    </row>
    <row r="866" spans="1:14" ht="15.75" customHeight="1">
      <c r="A866" s="105"/>
      <c r="E866" s="17"/>
      <c r="F866" s="17"/>
      <c r="G866" s="17"/>
      <c r="H866" s="17"/>
      <c r="L866" s="1"/>
      <c r="M866" s="1"/>
      <c r="N866" s="1"/>
    </row>
    <row r="867" spans="1:14" ht="15.75" customHeight="1">
      <c r="A867" s="105"/>
      <c r="E867" s="17"/>
      <c r="F867" s="17"/>
      <c r="G867" s="17"/>
      <c r="H867" s="17"/>
      <c r="L867" s="1"/>
      <c r="M867" s="1"/>
      <c r="N867" s="1"/>
    </row>
    <row r="868" spans="1:14" ht="15.75" customHeight="1">
      <c r="A868" s="105"/>
      <c r="E868" s="17"/>
      <c r="F868" s="17"/>
      <c r="G868" s="17"/>
      <c r="H868" s="17"/>
      <c r="L868" s="1"/>
      <c r="M868" s="1"/>
      <c r="N868" s="1"/>
    </row>
    <row r="869" spans="1:14" ht="15.75" customHeight="1">
      <c r="A869" s="105"/>
      <c r="E869" s="17"/>
      <c r="F869" s="17"/>
      <c r="G869" s="17"/>
      <c r="H869" s="17"/>
      <c r="L869" s="1"/>
      <c r="M869" s="1"/>
      <c r="N869" s="1"/>
    </row>
    <row r="870" spans="1:14" ht="15.75" customHeight="1">
      <c r="A870" s="105"/>
      <c r="E870" s="17"/>
      <c r="F870" s="17"/>
      <c r="G870" s="17"/>
      <c r="H870" s="17"/>
      <c r="L870" s="1"/>
      <c r="M870" s="1"/>
      <c r="N870" s="1"/>
    </row>
    <row r="871" spans="1:14" ht="15.75" customHeight="1">
      <c r="A871" s="105"/>
      <c r="E871" s="17"/>
      <c r="F871" s="17"/>
      <c r="G871" s="17"/>
      <c r="H871" s="17"/>
      <c r="L871" s="1"/>
      <c r="M871" s="1"/>
      <c r="N871" s="1"/>
    </row>
    <row r="872" spans="1:14" ht="15.75" customHeight="1">
      <c r="A872" s="105"/>
      <c r="E872" s="17"/>
      <c r="F872" s="17"/>
      <c r="G872" s="17"/>
      <c r="H872" s="17"/>
      <c r="L872" s="1"/>
      <c r="M872" s="1"/>
      <c r="N872" s="1"/>
    </row>
    <row r="873" spans="1:14" ht="15.75" customHeight="1">
      <c r="A873" s="105"/>
      <c r="E873" s="17"/>
      <c r="F873" s="17"/>
      <c r="G873" s="17"/>
      <c r="H873" s="17"/>
      <c r="L873" s="1"/>
      <c r="M873" s="1"/>
      <c r="N873" s="1"/>
    </row>
    <row r="874" spans="1:14" ht="15.75" customHeight="1">
      <c r="A874" s="105"/>
      <c r="E874" s="17"/>
      <c r="F874" s="17"/>
      <c r="G874" s="17"/>
      <c r="H874" s="17"/>
      <c r="L874" s="1"/>
      <c r="M874" s="1"/>
      <c r="N874" s="1"/>
    </row>
    <row r="875" spans="1:14" ht="15.75" customHeight="1">
      <c r="A875" s="105"/>
      <c r="E875" s="17"/>
      <c r="F875" s="17"/>
      <c r="G875" s="17"/>
      <c r="H875" s="17"/>
      <c r="L875" s="1"/>
      <c r="M875" s="1"/>
      <c r="N875" s="1"/>
    </row>
    <row r="876" spans="1:14" ht="15.75" customHeight="1">
      <c r="A876" s="105"/>
      <c r="E876" s="17"/>
      <c r="F876" s="17"/>
      <c r="G876" s="17"/>
      <c r="H876" s="17"/>
      <c r="L876" s="1"/>
      <c r="M876" s="1"/>
      <c r="N876" s="1"/>
    </row>
    <row r="877" spans="1:14" ht="15.75" customHeight="1">
      <c r="A877" s="105"/>
      <c r="E877" s="17"/>
      <c r="F877" s="17"/>
      <c r="G877" s="17"/>
      <c r="H877" s="17"/>
      <c r="L877" s="1"/>
      <c r="M877" s="1"/>
      <c r="N877" s="1"/>
    </row>
    <row r="878" spans="1:14" ht="15.75" customHeight="1">
      <c r="A878" s="105"/>
      <c r="E878" s="17"/>
      <c r="F878" s="17"/>
      <c r="G878" s="17"/>
      <c r="H878" s="17"/>
      <c r="L878" s="1"/>
      <c r="M878" s="1"/>
      <c r="N878" s="1"/>
    </row>
    <row r="879" spans="1:14" ht="15.75" customHeight="1">
      <c r="A879" s="105"/>
      <c r="E879" s="17"/>
      <c r="F879" s="17"/>
      <c r="G879" s="17"/>
      <c r="H879" s="17"/>
      <c r="L879" s="1"/>
      <c r="M879" s="1"/>
      <c r="N879" s="1"/>
    </row>
    <row r="880" spans="1:14" ht="15.75" customHeight="1">
      <c r="A880" s="105"/>
      <c r="E880" s="17"/>
      <c r="F880" s="17"/>
      <c r="G880" s="17"/>
      <c r="H880" s="17"/>
      <c r="L880" s="1"/>
      <c r="M880" s="1"/>
      <c r="N880" s="1"/>
    </row>
    <row r="881" spans="1:14" ht="15.75" customHeight="1">
      <c r="A881" s="105"/>
      <c r="E881" s="17"/>
      <c r="F881" s="17"/>
      <c r="G881" s="17"/>
      <c r="H881" s="17"/>
      <c r="L881" s="1"/>
      <c r="M881" s="1"/>
      <c r="N881" s="1"/>
    </row>
    <row r="882" spans="1:14" ht="15.75" customHeight="1">
      <c r="A882" s="105"/>
      <c r="E882" s="17"/>
      <c r="F882" s="17"/>
      <c r="G882" s="17"/>
      <c r="H882" s="17"/>
      <c r="L882" s="1"/>
      <c r="M882" s="1"/>
      <c r="N882" s="1"/>
    </row>
    <row r="883" spans="1:14" ht="15.75" customHeight="1">
      <c r="A883" s="105"/>
      <c r="E883" s="17"/>
      <c r="F883" s="17"/>
      <c r="G883" s="17"/>
      <c r="H883" s="17"/>
      <c r="L883" s="1"/>
      <c r="M883" s="1"/>
      <c r="N883" s="1"/>
    </row>
    <row r="884" spans="1:14" ht="15.75" customHeight="1">
      <c r="A884" s="105"/>
      <c r="E884" s="17"/>
      <c r="F884" s="17"/>
      <c r="G884" s="17"/>
      <c r="H884" s="17"/>
      <c r="L884" s="1"/>
      <c r="M884" s="1"/>
      <c r="N884" s="1"/>
    </row>
    <row r="885" spans="1:14" ht="15.75" customHeight="1">
      <c r="A885" s="105"/>
      <c r="E885" s="17"/>
      <c r="F885" s="17"/>
      <c r="G885" s="17"/>
      <c r="H885" s="17"/>
      <c r="L885" s="1"/>
      <c r="M885" s="1"/>
      <c r="N885" s="1"/>
    </row>
    <row r="886" spans="1:14" ht="15.75" customHeight="1">
      <c r="A886" s="105"/>
      <c r="E886" s="17"/>
      <c r="F886" s="17"/>
      <c r="G886" s="17"/>
      <c r="H886" s="17"/>
      <c r="L886" s="1"/>
      <c r="M886" s="1"/>
      <c r="N886" s="1"/>
    </row>
    <row r="887" spans="1:14" ht="15.75" customHeight="1">
      <c r="A887" s="105"/>
      <c r="E887" s="17"/>
      <c r="F887" s="17"/>
      <c r="G887" s="17"/>
      <c r="H887" s="17"/>
      <c r="L887" s="1"/>
      <c r="M887" s="1"/>
      <c r="N887" s="1"/>
    </row>
    <row r="888" spans="1:14" ht="15.75" customHeight="1">
      <c r="A888" s="105"/>
      <c r="E888" s="17"/>
      <c r="F888" s="17"/>
      <c r="G888" s="17"/>
      <c r="H888" s="17"/>
      <c r="L888" s="1"/>
      <c r="M888" s="1"/>
      <c r="N888" s="1"/>
    </row>
    <row r="889" spans="1:14" ht="15.75" customHeight="1">
      <c r="A889" s="105"/>
      <c r="E889" s="17"/>
      <c r="F889" s="17"/>
      <c r="G889" s="17"/>
      <c r="H889" s="17"/>
      <c r="L889" s="1"/>
      <c r="M889" s="1"/>
      <c r="N889" s="1"/>
    </row>
    <row r="890" spans="1:14" ht="15.75" customHeight="1">
      <c r="A890" s="105"/>
      <c r="E890" s="17"/>
      <c r="F890" s="17"/>
      <c r="G890" s="17"/>
      <c r="H890" s="17"/>
      <c r="L890" s="1"/>
      <c r="M890" s="1"/>
      <c r="N890" s="1"/>
    </row>
    <row r="891" spans="1:14" ht="15.75" customHeight="1">
      <c r="A891" s="105"/>
      <c r="E891" s="17"/>
      <c r="F891" s="17"/>
      <c r="G891" s="17"/>
      <c r="H891" s="17"/>
      <c r="L891" s="1"/>
      <c r="M891" s="1"/>
      <c r="N891" s="1"/>
    </row>
    <row r="892" spans="1:14" ht="15.75" customHeight="1">
      <c r="A892" s="105"/>
      <c r="E892" s="17"/>
      <c r="F892" s="17"/>
      <c r="G892" s="17"/>
      <c r="H892" s="17"/>
      <c r="L892" s="1"/>
      <c r="M892" s="1"/>
      <c r="N892" s="1"/>
    </row>
    <row r="893" spans="1:14" ht="15.75" customHeight="1">
      <c r="A893" s="105"/>
      <c r="E893" s="17"/>
      <c r="F893" s="17"/>
      <c r="G893" s="17"/>
      <c r="H893" s="17"/>
      <c r="L893" s="1"/>
      <c r="M893" s="1"/>
      <c r="N893" s="1"/>
    </row>
    <row r="894" spans="1:14" ht="15.75" customHeight="1">
      <c r="A894" s="105"/>
      <c r="E894" s="17"/>
      <c r="F894" s="17"/>
      <c r="G894" s="17"/>
      <c r="H894" s="17"/>
      <c r="L894" s="1"/>
      <c r="M894" s="1"/>
      <c r="N894" s="1"/>
    </row>
    <row r="895" spans="1:14" ht="15.75" customHeight="1">
      <c r="A895" s="105"/>
      <c r="E895" s="17"/>
      <c r="F895" s="17"/>
      <c r="G895" s="17"/>
      <c r="H895" s="17"/>
      <c r="L895" s="1"/>
      <c r="M895" s="1"/>
      <c r="N895" s="1"/>
    </row>
    <row r="896" spans="1:14" ht="15.75" customHeight="1">
      <c r="A896" s="105"/>
      <c r="E896" s="17"/>
      <c r="F896" s="17"/>
      <c r="G896" s="17"/>
      <c r="H896" s="17"/>
      <c r="L896" s="1"/>
      <c r="M896" s="1"/>
      <c r="N896" s="1"/>
    </row>
    <row r="897" spans="1:14" ht="15.75" customHeight="1">
      <c r="A897" s="105"/>
      <c r="E897" s="17"/>
      <c r="F897" s="17"/>
      <c r="G897" s="17"/>
      <c r="H897" s="17"/>
      <c r="L897" s="1"/>
      <c r="M897" s="1"/>
      <c r="N897" s="1"/>
    </row>
    <row r="898" spans="1:14" ht="15.75" customHeight="1">
      <c r="A898" s="105"/>
      <c r="E898" s="17"/>
      <c r="F898" s="17"/>
      <c r="G898" s="17"/>
      <c r="H898" s="17"/>
      <c r="L898" s="1"/>
      <c r="M898" s="1"/>
      <c r="N898" s="1"/>
    </row>
    <row r="899" spans="1:14" ht="15.75" customHeight="1">
      <c r="A899" s="105"/>
      <c r="E899" s="17"/>
      <c r="F899" s="17"/>
      <c r="G899" s="17"/>
      <c r="H899" s="17"/>
      <c r="L899" s="1"/>
      <c r="M899" s="1"/>
      <c r="N899" s="1"/>
    </row>
    <row r="900" spans="1:14" ht="15.75" customHeight="1">
      <c r="A900" s="105"/>
      <c r="E900" s="17"/>
      <c r="F900" s="17"/>
      <c r="G900" s="17"/>
      <c r="H900" s="17"/>
      <c r="L900" s="1"/>
      <c r="M900" s="1"/>
      <c r="N900" s="1"/>
    </row>
    <row r="901" spans="1:14" ht="15.75" customHeight="1">
      <c r="A901" s="105"/>
      <c r="E901" s="17"/>
      <c r="F901" s="17"/>
      <c r="G901" s="17"/>
      <c r="H901" s="17"/>
      <c r="L901" s="1"/>
      <c r="M901" s="1"/>
      <c r="N901" s="1"/>
    </row>
    <row r="902" spans="1:14" ht="15.75" customHeight="1">
      <c r="A902" s="105"/>
      <c r="E902" s="17"/>
      <c r="F902" s="17"/>
      <c r="G902" s="17"/>
      <c r="H902" s="17"/>
      <c r="L902" s="1"/>
      <c r="M902" s="1"/>
      <c r="N902" s="1"/>
    </row>
    <row r="903" spans="1:14" ht="15.75" customHeight="1">
      <c r="A903" s="105"/>
      <c r="E903" s="17"/>
      <c r="F903" s="17"/>
      <c r="G903" s="17"/>
      <c r="H903" s="17"/>
      <c r="L903" s="1"/>
      <c r="M903" s="1"/>
      <c r="N903" s="1"/>
    </row>
    <row r="904" spans="1:14" ht="15.75" customHeight="1">
      <c r="A904" s="105"/>
      <c r="E904" s="17"/>
      <c r="F904" s="17"/>
      <c r="G904" s="17"/>
      <c r="H904" s="17"/>
      <c r="L904" s="1"/>
      <c r="M904" s="1"/>
      <c r="N904" s="1"/>
    </row>
    <row r="905" spans="1:14" ht="15.75" customHeight="1">
      <c r="A905" s="105"/>
      <c r="E905" s="17"/>
      <c r="F905" s="17"/>
      <c r="G905" s="17"/>
      <c r="H905" s="17"/>
      <c r="L905" s="1"/>
      <c r="M905" s="1"/>
      <c r="N905" s="1"/>
    </row>
    <row r="906" spans="1:14" ht="15.75" customHeight="1">
      <c r="A906" s="105"/>
      <c r="E906" s="17"/>
      <c r="F906" s="17"/>
      <c r="G906" s="17"/>
      <c r="H906" s="17"/>
      <c r="L906" s="1"/>
      <c r="M906" s="1"/>
      <c r="N906" s="1"/>
    </row>
    <row r="907" spans="1:14" ht="15.75" customHeight="1">
      <c r="A907" s="105"/>
      <c r="E907" s="17"/>
      <c r="F907" s="17"/>
      <c r="G907" s="17"/>
      <c r="H907" s="17"/>
      <c r="L907" s="1"/>
      <c r="M907" s="1"/>
      <c r="N907" s="1"/>
    </row>
    <row r="908" spans="1:14" ht="15.75" customHeight="1">
      <c r="A908" s="105"/>
      <c r="E908" s="17"/>
      <c r="F908" s="17"/>
      <c r="G908" s="17"/>
      <c r="H908" s="17"/>
      <c r="L908" s="1"/>
      <c r="M908" s="1"/>
      <c r="N908" s="1"/>
    </row>
    <row r="909" spans="1:14" ht="15.75" customHeight="1">
      <c r="A909" s="105"/>
      <c r="E909" s="17"/>
      <c r="F909" s="17"/>
      <c r="G909" s="17"/>
      <c r="H909" s="17"/>
      <c r="L909" s="1"/>
      <c r="M909" s="1"/>
      <c r="N909" s="1"/>
    </row>
    <row r="910" spans="1:14" ht="15.75" customHeight="1">
      <c r="A910" s="105"/>
      <c r="E910" s="17"/>
      <c r="F910" s="17"/>
      <c r="G910" s="17"/>
      <c r="H910" s="17"/>
      <c r="L910" s="1"/>
      <c r="M910" s="1"/>
      <c r="N910" s="1"/>
    </row>
    <row r="911" spans="1:14" ht="15.75" customHeight="1">
      <c r="A911" s="105"/>
      <c r="E911" s="17"/>
      <c r="F911" s="17"/>
      <c r="G911" s="17"/>
      <c r="H911" s="17"/>
      <c r="L911" s="1"/>
      <c r="M911" s="1"/>
      <c r="N911" s="1"/>
    </row>
    <row r="912" spans="1:14" ht="15.75" customHeight="1">
      <c r="A912" s="105"/>
      <c r="E912" s="17"/>
      <c r="F912" s="17"/>
      <c r="G912" s="17"/>
      <c r="H912" s="17"/>
      <c r="L912" s="1"/>
      <c r="M912" s="1"/>
      <c r="N912" s="1"/>
    </row>
    <row r="913" spans="1:14" ht="15.75" customHeight="1">
      <c r="A913" s="105"/>
      <c r="E913" s="17"/>
      <c r="F913" s="17"/>
      <c r="G913" s="17"/>
      <c r="H913" s="17"/>
      <c r="L913" s="1"/>
      <c r="M913" s="1"/>
      <c r="N913" s="1"/>
    </row>
    <row r="914" spans="1:14" ht="15.75" customHeight="1">
      <c r="A914" s="105"/>
      <c r="E914" s="17"/>
      <c r="F914" s="17"/>
      <c r="G914" s="17"/>
      <c r="H914" s="17"/>
      <c r="L914" s="1"/>
      <c r="M914" s="1"/>
      <c r="N914" s="1"/>
    </row>
    <row r="915" spans="1:14" ht="15.75" customHeight="1">
      <c r="A915" s="105"/>
      <c r="E915" s="17"/>
      <c r="F915" s="17"/>
      <c r="G915" s="17"/>
      <c r="H915" s="17"/>
      <c r="L915" s="1"/>
      <c r="M915" s="1"/>
      <c r="N915" s="1"/>
    </row>
    <row r="916" spans="1:14" ht="15.75" customHeight="1">
      <c r="A916" s="105"/>
      <c r="E916" s="17"/>
      <c r="F916" s="17"/>
      <c r="G916" s="17"/>
      <c r="H916" s="17"/>
      <c r="L916" s="1"/>
      <c r="M916" s="1"/>
      <c r="N916" s="1"/>
    </row>
    <row r="917" spans="1:14" ht="15.75" customHeight="1">
      <c r="A917" s="105"/>
      <c r="E917" s="17"/>
      <c r="F917" s="17"/>
      <c r="G917" s="17"/>
      <c r="H917" s="17"/>
      <c r="L917" s="1"/>
      <c r="M917" s="1"/>
      <c r="N917" s="1"/>
    </row>
    <row r="918" spans="1:14" ht="15.75" customHeight="1">
      <c r="A918" s="105"/>
      <c r="E918" s="17"/>
      <c r="F918" s="17"/>
      <c r="G918" s="17"/>
      <c r="H918" s="17"/>
      <c r="L918" s="1"/>
      <c r="M918" s="1"/>
      <c r="N918" s="1"/>
    </row>
    <row r="919" spans="1:14" ht="15.75" customHeight="1">
      <c r="A919" s="105"/>
      <c r="E919" s="17"/>
      <c r="F919" s="17"/>
      <c r="G919" s="17"/>
      <c r="H919" s="17"/>
      <c r="L919" s="1"/>
      <c r="M919" s="1"/>
      <c r="N919" s="1"/>
    </row>
    <row r="920" spans="1:14" ht="15.75" customHeight="1">
      <c r="A920" s="105"/>
      <c r="E920" s="17"/>
      <c r="F920" s="17"/>
      <c r="G920" s="17"/>
      <c r="H920" s="17"/>
      <c r="L920" s="1"/>
      <c r="M920" s="1"/>
      <c r="N920" s="1"/>
    </row>
    <row r="921" spans="1:14" ht="15.75" customHeight="1">
      <c r="A921" s="105"/>
      <c r="E921" s="17"/>
      <c r="F921" s="17"/>
      <c r="G921" s="17"/>
      <c r="H921" s="17"/>
      <c r="L921" s="1"/>
      <c r="M921" s="1"/>
      <c r="N921" s="1"/>
    </row>
    <row r="922" spans="1:14" ht="15.75" customHeight="1">
      <c r="A922" s="105"/>
      <c r="E922" s="17"/>
      <c r="F922" s="17"/>
      <c r="G922" s="17"/>
      <c r="H922" s="17"/>
      <c r="L922" s="1"/>
      <c r="M922" s="1"/>
      <c r="N922" s="1"/>
    </row>
    <row r="923" spans="1:14" ht="15.75" customHeight="1">
      <c r="A923" s="105"/>
      <c r="E923" s="17"/>
      <c r="F923" s="17"/>
      <c r="G923" s="17"/>
      <c r="H923" s="17"/>
      <c r="L923" s="1"/>
      <c r="M923" s="1"/>
      <c r="N923" s="1"/>
    </row>
    <row r="924" spans="1:14" ht="15.75" customHeight="1">
      <c r="A924" s="105"/>
      <c r="E924" s="17"/>
      <c r="F924" s="17"/>
      <c r="G924" s="17"/>
      <c r="H924" s="17"/>
      <c r="L924" s="1"/>
      <c r="M924" s="1"/>
      <c r="N924" s="1"/>
    </row>
    <row r="925" spans="1:14" ht="15.75" customHeight="1">
      <c r="A925" s="105"/>
      <c r="E925" s="17"/>
      <c r="F925" s="17"/>
      <c r="G925" s="17"/>
      <c r="H925" s="17"/>
      <c r="L925" s="1"/>
      <c r="M925" s="1"/>
      <c r="N925" s="1"/>
    </row>
    <row r="926" spans="1:14" ht="15.75" customHeight="1">
      <c r="A926" s="105"/>
      <c r="E926" s="17"/>
      <c r="F926" s="17"/>
      <c r="G926" s="17"/>
      <c r="H926" s="17"/>
      <c r="L926" s="1"/>
      <c r="M926" s="1"/>
      <c r="N926" s="1"/>
    </row>
    <row r="927" spans="1:14" ht="15.75" customHeight="1">
      <c r="A927" s="105"/>
      <c r="E927" s="17"/>
      <c r="F927" s="17"/>
      <c r="G927" s="17"/>
      <c r="H927" s="17"/>
      <c r="L927" s="1"/>
      <c r="M927" s="1"/>
      <c r="N927" s="1"/>
    </row>
    <row r="928" spans="1:14" ht="15.75" customHeight="1">
      <c r="A928" s="105"/>
      <c r="E928" s="17"/>
      <c r="F928" s="17"/>
      <c r="G928" s="17"/>
      <c r="H928" s="17"/>
      <c r="L928" s="1"/>
      <c r="M928" s="1"/>
      <c r="N928" s="1"/>
    </row>
    <row r="929" spans="1:14" ht="15.75" customHeight="1">
      <c r="A929" s="105"/>
      <c r="E929" s="17"/>
      <c r="F929" s="17"/>
      <c r="G929" s="17"/>
      <c r="H929" s="17"/>
      <c r="L929" s="1"/>
      <c r="M929" s="1"/>
      <c r="N929" s="1"/>
    </row>
    <row r="930" spans="1:14" ht="15.75" customHeight="1">
      <c r="A930" s="105"/>
      <c r="E930" s="17"/>
      <c r="F930" s="17"/>
      <c r="G930" s="17"/>
      <c r="H930" s="17"/>
      <c r="L930" s="1"/>
      <c r="M930" s="1"/>
      <c r="N930" s="1"/>
    </row>
    <row r="931" spans="1:14" ht="15.75" customHeight="1">
      <c r="A931" s="105"/>
      <c r="E931" s="17"/>
      <c r="F931" s="17"/>
      <c r="G931" s="17"/>
      <c r="H931" s="17"/>
      <c r="L931" s="1"/>
      <c r="M931" s="1"/>
      <c r="N931" s="1"/>
    </row>
    <row r="932" spans="1:14" ht="15.75" customHeight="1">
      <c r="A932" s="105"/>
      <c r="E932" s="17"/>
      <c r="F932" s="17"/>
      <c r="G932" s="17"/>
      <c r="H932" s="17"/>
      <c r="L932" s="1"/>
      <c r="M932" s="1"/>
      <c r="N932" s="1"/>
    </row>
    <row r="933" spans="1:14" ht="15.75" customHeight="1">
      <c r="A933" s="105"/>
      <c r="E933" s="17"/>
      <c r="F933" s="17"/>
      <c r="G933" s="17"/>
      <c r="H933" s="17"/>
      <c r="L933" s="1"/>
      <c r="M933" s="1"/>
      <c r="N933" s="1"/>
    </row>
    <row r="934" spans="1:14" ht="15.75" customHeight="1">
      <c r="A934" s="105"/>
      <c r="E934" s="17"/>
      <c r="F934" s="17"/>
      <c r="G934" s="17"/>
      <c r="H934" s="17"/>
      <c r="L934" s="1"/>
      <c r="M934" s="1"/>
      <c r="N934" s="1"/>
    </row>
    <row r="935" spans="1:14" ht="15.75" customHeight="1">
      <c r="A935" s="105"/>
      <c r="E935" s="17"/>
      <c r="F935" s="17"/>
      <c r="G935" s="17"/>
      <c r="H935" s="17"/>
      <c r="L935" s="1"/>
      <c r="M935" s="1"/>
      <c r="N935" s="1"/>
    </row>
    <row r="936" spans="1:14" ht="15.75" customHeight="1">
      <c r="A936" s="105"/>
      <c r="E936" s="17"/>
      <c r="F936" s="17"/>
      <c r="G936" s="17"/>
      <c r="H936" s="17"/>
      <c r="L936" s="1"/>
      <c r="M936" s="1"/>
      <c r="N936" s="1"/>
    </row>
    <row r="937" spans="1:14" ht="15.75" customHeight="1">
      <c r="A937" s="105"/>
      <c r="E937" s="17"/>
      <c r="F937" s="17"/>
      <c r="G937" s="17"/>
      <c r="H937" s="17"/>
      <c r="L937" s="1"/>
      <c r="M937" s="1"/>
      <c r="N937" s="1"/>
    </row>
    <row r="938" spans="1:14" ht="15.75" customHeight="1">
      <c r="A938" s="105"/>
      <c r="E938" s="17"/>
      <c r="F938" s="17"/>
      <c r="G938" s="17"/>
      <c r="H938" s="17"/>
      <c r="L938" s="1"/>
      <c r="M938" s="1"/>
      <c r="N938" s="1"/>
    </row>
    <row r="939" spans="1:14" ht="15.75" customHeight="1">
      <c r="A939" s="105"/>
      <c r="E939" s="17"/>
      <c r="F939" s="17"/>
      <c r="G939" s="17"/>
      <c r="H939" s="17"/>
      <c r="L939" s="1"/>
      <c r="M939" s="1"/>
      <c r="N939" s="1"/>
    </row>
    <row r="940" spans="1:14" ht="15.75" customHeight="1">
      <c r="A940" s="105"/>
      <c r="E940" s="17"/>
      <c r="F940" s="17"/>
      <c r="G940" s="17"/>
      <c r="H940" s="17"/>
      <c r="L940" s="1"/>
      <c r="M940" s="1"/>
      <c r="N940" s="1"/>
    </row>
    <row r="941" spans="1:14" ht="15.75" customHeight="1">
      <c r="A941" s="105"/>
      <c r="E941" s="17"/>
      <c r="F941" s="17"/>
      <c r="G941" s="17"/>
      <c r="H941" s="17"/>
      <c r="L941" s="1"/>
      <c r="M941" s="1"/>
      <c r="N941" s="1"/>
    </row>
    <row r="942" spans="1:14" ht="15.75" customHeight="1">
      <c r="A942" s="105"/>
      <c r="E942" s="17"/>
      <c r="F942" s="17"/>
      <c r="G942" s="17"/>
      <c r="H942" s="17"/>
      <c r="L942" s="1"/>
      <c r="M942" s="1"/>
      <c r="N942" s="1"/>
    </row>
    <row r="943" spans="1:14" ht="15.75" customHeight="1">
      <c r="A943" s="105"/>
      <c r="E943" s="17"/>
      <c r="F943" s="17"/>
      <c r="G943" s="17"/>
      <c r="H943" s="17"/>
      <c r="L943" s="1"/>
      <c r="M943" s="1"/>
      <c r="N943" s="1"/>
    </row>
    <row r="944" spans="1:14" ht="15.75" customHeight="1">
      <c r="A944" s="105"/>
      <c r="E944" s="17"/>
      <c r="F944" s="17"/>
      <c r="G944" s="17"/>
      <c r="H944" s="17"/>
      <c r="L944" s="1"/>
      <c r="M944" s="1"/>
      <c r="N944" s="1"/>
    </row>
    <row r="945" spans="1:14" ht="15.75" customHeight="1">
      <c r="A945" s="105"/>
      <c r="E945" s="17"/>
      <c r="F945" s="17"/>
      <c r="G945" s="17"/>
      <c r="H945" s="17"/>
      <c r="L945" s="1"/>
      <c r="M945" s="1"/>
      <c r="N945" s="1"/>
    </row>
    <row r="946" spans="1:14" ht="15.75" customHeight="1">
      <c r="A946" s="105"/>
      <c r="E946" s="17"/>
      <c r="F946" s="17"/>
      <c r="G946" s="17"/>
      <c r="H946" s="17"/>
      <c r="L946" s="1"/>
      <c r="M946" s="1"/>
      <c r="N946" s="1"/>
    </row>
    <row r="947" spans="1:14" ht="15.75" customHeight="1">
      <c r="A947" s="105"/>
      <c r="E947" s="17"/>
      <c r="F947" s="17"/>
      <c r="G947" s="17"/>
      <c r="H947" s="17"/>
      <c r="L947" s="1"/>
      <c r="M947" s="1"/>
      <c r="N947" s="1"/>
    </row>
    <row r="948" spans="1:14" ht="15.75" customHeight="1">
      <c r="A948" s="105"/>
      <c r="E948" s="17"/>
      <c r="F948" s="17"/>
      <c r="G948" s="17"/>
      <c r="H948" s="17"/>
      <c r="L948" s="1"/>
      <c r="M948" s="1"/>
      <c r="N948" s="1"/>
    </row>
    <row r="949" spans="1:14" ht="15.75" customHeight="1">
      <c r="A949" s="105"/>
      <c r="E949" s="17"/>
      <c r="F949" s="17"/>
      <c r="G949" s="17"/>
      <c r="H949" s="17"/>
      <c r="L949" s="1"/>
      <c r="M949" s="1"/>
      <c r="N949" s="1"/>
    </row>
    <row r="950" spans="1:14" ht="15.75" customHeight="1">
      <c r="A950" s="105"/>
      <c r="E950" s="17"/>
      <c r="F950" s="17"/>
      <c r="G950" s="17"/>
      <c r="H950" s="17"/>
      <c r="L950" s="1"/>
      <c r="M950" s="1"/>
      <c r="N950" s="1"/>
    </row>
    <row r="951" spans="1:14" ht="15.75" customHeight="1">
      <c r="A951" s="105"/>
      <c r="E951" s="17"/>
      <c r="F951" s="17"/>
      <c r="G951" s="17"/>
      <c r="H951" s="17"/>
      <c r="L951" s="1"/>
      <c r="M951" s="1"/>
      <c r="N951" s="1"/>
    </row>
    <row r="952" spans="1:14" ht="15.75" customHeight="1">
      <c r="A952" s="105"/>
      <c r="E952" s="17"/>
      <c r="F952" s="17"/>
      <c r="G952" s="17"/>
      <c r="H952" s="17"/>
      <c r="L952" s="1"/>
      <c r="M952" s="1"/>
      <c r="N952" s="1"/>
    </row>
    <row r="953" spans="1:14" ht="15.75" customHeight="1">
      <c r="A953" s="105"/>
      <c r="E953" s="17"/>
      <c r="F953" s="17"/>
      <c r="G953" s="17"/>
      <c r="H953" s="17"/>
      <c r="L953" s="1"/>
      <c r="M953" s="1"/>
      <c r="N953" s="1"/>
    </row>
    <row r="954" spans="1:14" ht="15.75" customHeight="1">
      <c r="A954" s="105"/>
      <c r="E954" s="17"/>
      <c r="F954" s="17"/>
      <c r="G954" s="17"/>
      <c r="H954" s="17"/>
      <c r="L954" s="1"/>
      <c r="M954" s="1"/>
      <c r="N954" s="1"/>
    </row>
    <row r="955" spans="1:14" ht="15.75" customHeight="1">
      <c r="A955" s="105"/>
      <c r="E955" s="17"/>
      <c r="F955" s="17"/>
      <c r="G955" s="17"/>
      <c r="H955" s="17"/>
      <c r="L955" s="1"/>
      <c r="M955" s="1"/>
      <c r="N955" s="1"/>
    </row>
    <row r="956" spans="1:14" ht="15.75" customHeight="1">
      <c r="A956" s="105"/>
      <c r="E956" s="17"/>
      <c r="F956" s="17"/>
      <c r="G956" s="17"/>
      <c r="H956" s="17"/>
      <c r="L956" s="1"/>
      <c r="M956" s="1"/>
      <c r="N956" s="1"/>
    </row>
    <row r="957" spans="1:14" ht="15.75" customHeight="1">
      <c r="A957" s="105"/>
      <c r="E957" s="17"/>
      <c r="F957" s="17"/>
      <c r="G957" s="17"/>
      <c r="H957" s="17"/>
      <c r="L957" s="1"/>
      <c r="M957" s="1"/>
      <c r="N957" s="1"/>
    </row>
    <row r="958" spans="1:14" ht="15.75" customHeight="1">
      <c r="A958" s="105"/>
      <c r="E958" s="17"/>
      <c r="F958" s="17"/>
      <c r="G958" s="17"/>
      <c r="H958" s="17"/>
      <c r="L958" s="1"/>
      <c r="M958" s="1"/>
      <c r="N958" s="1"/>
    </row>
    <row r="959" spans="1:14" ht="15.75" customHeight="1">
      <c r="A959" s="105"/>
      <c r="E959" s="17"/>
      <c r="F959" s="17"/>
      <c r="G959" s="17"/>
      <c r="H959" s="17"/>
      <c r="L959" s="1"/>
      <c r="M959" s="1"/>
      <c r="N959" s="1"/>
    </row>
    <row r="960" spans="1:14" ht="15.75" customHeight="1">
      <c r="A960" s="105"/>
      <c r="E960" s="17"/>
      <c r="F960" s="17"/>
      <c r="G960" s="17"/>
      <c r="H960" s="17"/>
      <c r="L960" s="1"/>
      <c r="M960" s="1"/>
      <c r="N960" s="1"/>
    </row>
    <row r="961" spans="1:14" ht="15.75" customHeight="1">
      <c r="A961" s="105"/>
      <c r="E961" s="17"/>
      <c r="F961" s="17"/>
      <c r="G961" s="17"/>
      <c r="H961" s="17"/>
      <c r="L961" s="1"/>
      <c r="M961" s="1"/>
      <c r="N961" s="1"/>
    </row>
    <row r="962" spans="1:14" ht="15.75" customHeight="1">
      <c r="A962" s="105"/>
      <c r="E962" s="17"/>
      <c r="F962" s="17"/>
      <c r="G962" s="17"/>
      <c r="H962" s="17"/>
      <c r="L962" s="1"/>
      <c r="M962" s="1"/>
      <c r="N962" s="1"/>
    </row>
    <row r="963" spans="1:14" ht="15.75" customHeight="1">
      <c r="A963" s="105"/>
      <c r="E963" s="17"/>
      <c r="F963" s="17"/>
      <c r="G963" s="17"/>
      <c r="H963" s="17"/>
      <c r="L963" s="1"/>
      <c r="M963" s="1"/>
      <c r="N963" s="1"/>
    </row>
    <row r="964" spans="1:14" ht="15.75" customHeight="1">
      <c r="A964" s="105"/>
      <c r="E964" s="17"/>
      <c r="F964" s="17"/>
      <c r="G964" s="17"/>
      <c r="H964" s="17"/>
      <c r="L964" s="1"/>
      <c r="M964" s="1"/>
      <c r="N964" s="1"/>
    </row>
    <row r="965" spans="1:14" ht="15.75" customHeight="1">
      <c r="A965" s="105"/>
      <c r="E965" s="17"/>
      <c r="F965" s="17"/>
      <c r="G965" s="17"/>
      <c r="H965" s="17"/>
      <c r="L965" s="1"/>
      <c r="M965" s="1"/>
      <c r="N965" s="1"/>
    </row>
    <row r="966" spans="1:14" ht="15.75" customHeight="1">
      <c r="A966" s="105"/>
      <c r="E966" s="17"/>
      <c r="F966" s="17"/>
      <c r="G966" s="17"/>
      <c r="H966" s="17"/>
      <c r="L966" s="1"/>
      <c r="M966" s="1"/>
      <c r="N966" s="1"/>
    </row>
    <row r="967" spans="1:14" ht="15.75" customHeight="1">
      <c r="A967" s="105"/>
      <c r="E967" s="17"/>
      <c r="F967" s="17"/>
      <c r="G967" s="17"/>
      <c r="H967" s="17"/>
      <c r="L967" s="1"/>
      <c r="M967" s="1"/>
      <c r="N967" s="1"/>
    </row>
    <row r="968" spans="1:14" ht="15.75" customHeight="1">
      <c r="A968" s="105"/>
      <c r="E968" s="17"/>
      <c r="F968" s="17"/>
      <c r="G968" s="17"/>
      <c r="H968" s="17"/>
      <c r="L968" s="1"/>
      <c r="M968" s="1"/>
      <c r="N968" s="1"/>
    </row>
    <row r="969" spans="1:14" ht="15.75" customHeight="1">
      <c r="A969" s="105"/>
      <c r="E969" s="17"/>
      <c r="F969" s="17"/>
      <c r="G969" s="17"/>
      <c r="H969" s="17"/>
      <c r="L969" s="1"/>
      <c r="M969" s="1"/>
      <c r="N969" s="1"/>
    </row>
    <row r="970" spans="1:14" ht="15.75" customHeight="1">
      <c r="A970" s="105"/>
      <c r="E970" s="17"/>
      <c r="F970" s="17"/>
      <c r="G970" s="17"/>
      <c r="H970" s="17"/>
      <c r="L970" s="1"/>
      <c r="M970" s="1"/>
      <c r="N970" s="1"/>
    </row>
    <row r="971" spans="1:14" ht="15.75" customHeight="1">
      <c r="A971" s="105"/>
      <c r="E971" s="17"/>
      <c r="F971" s="17"/>
      <c r="G971" s="17"/>
      <c r="H971" s="17"/>
      <c r="L971" s="1"/>
      <c r="M971" s="1"/>
      <c r="N971" s="1"/>
    </row>
    <row r="972" spans="1:14" ht="15.75" customHeight="1">
      <c r="A972" s="105"/>
      <c r="E972" s="17"/>
      <c r="F972" s="17"/>
      <c r="G972" s="17"/>
      <c r="H972" s="17"/>
      <c r="L972" s="1"/>
      <c r="M972" s="1"/>
      <c r="N972" s="1"/>
    </row>
    <row r="973" spans="1:14" ht="15.75" customHeight="1">
      <c r="A973" s="105"/>
      <c r="E973" s="17"/>
      <c r="F973" s="17"/>
      <c r="G973" s="17"/>
      <c r="H973" s="17"/>
      <c r="L973" s="1"/>
      <c r="M973" s="1"/>
      <c r="N973" s="1"/>
    </row>
    <row r="974" spans="1:14" ht="15.75" customHeight="1">
      <c r="A974" s="105"/>
      <c r="E974" s="17"/>
      <c r="F974" s="17"/>
      <c r="G974" s="17"/>
      <c r="H974" s="17"/>
      <c r="L974" s="1"/>
      <c r="M974" s="1"/>
      <c r="N974" s="1"/>
    </row>
    <row r="975" spans="1:14" ht="15.75" customHeight="1">
      <c r="A975" s="105"/>
      <c r="E975" s="17"/>
      <c r="F975" s="17"/>
      <c r="G975" s="17"/>
      <c r="H975" s="17"/>
      <c r="L975" s="1"/>
      <c r="M975" s="1"/>
      <c r="N975" s="1"/>
    </row>
    <row r="976" spans="1:14" ht="15.75" customHeight="1">
      <c r="A976" s="105"/>
      <c r="E976" s="17"/>
      <c r="F976" s="17"/>
      <c r="G976" s="17"/>
      <c r="H976" s="17"/>
      <c r="L976" s="1"/>
      <c r="M976" s="1"/>
      <c r="N976" s="1"/>
    </row>
    <row r="977" spans="1:14" ht="15.75" customHeight="1">
      <c r="A977" s="105"/>
      <c r="E977" s="17"/>
      <c r="F977" s="17"/>
      <c r="G977" s="17"/>
      <c r="H977" s="17"/>
      <c r="L977" s="1"/>
      <c r="M977" s="1"/>
      <c r="N977" s="1"/>
    </row>
    <row r="978" spans="1:14" ht="15.75" customHeight="1">
      <c r="A978" s="105"/>
      <c r="E978" s="17"/>
      <c r="F978" s="17"/>
      <c r="G978" s="17"/>
      <c r="H978" s="17"/>
      <c r="L978" s="1"/>
      <c r="M978" s="1"/>
      <c r="N978" s="1"/>
    </row>
    <row r="979" spans="1:14" ht="15.75" customHeight="1">
      <c r="A979" s="105"/>
      <c r="E979" s="17"/>
      <c r="F979" s="17"/>
      <c r="G979" s="17"/>
      <c r="H979" s="17"/>
      <c r="L979" s="1"/>
      <c r="M979" s="1"/>
      <c r="N979" s="1"/>
    </row>
    <row r="980" spans="1:14" ht="15.75" customHeight="1">
      <c r="A980" s="105"/>
      <c r="E980" s="17"/>
      <c r="F980" s="17"/>
      <c r="G980" s="17"/>
      <c r="H980" s="17"/>
      <c r="L980" s="1"/>
      <c r="M980" s="1"/>
      <c r="N980" s="1"/>
    </row>
    <row r="981" spans="1:14" ht="15.75" customHeight="1">
      <c r="A981" s="105"/>
      <c r="E981" s="17"/>
      <c r="F981" s="17"/>
      <c r="G981" s="17"/>
      <c r="H981" s="17"/>
      <c r="L981" s="1"/>
      <c r="M981" s="1"/>
      <c r="N981" s="1"/>
    </row>
    <row r="982" spans="1:14" ht="15.75" customHeight="1">
      <c r="A982" s="105"/>
      <c r="E982" s="17"/>
      <c r="F982" s="17"/>
      <c r="G982" s="17"/>
      <c r="H982" s="17"/>
      <c r="L982" s="1"/>
      <c r="M982" s="1"/>
      <c r="N982" s="1"/>
    </row>
    <row r="983" spans="1:14" ht="15.75" customHeight="1">
      <c r="A983" s="105"/>
      <c r="E983" s="17"/>
      <c r="F983" s="17"/>
      <c r="G983" s="17"/>
      <c r="H983" s="17"/>
      <c r="L983" s="1"/>
      <c r="M983" s="1"/>
      <c r="N983" s="1"/>
    </row>
    <row r="984" spans="1:14" ht="15.75" customHeight="1">
      <c r="A984" s="105"/>
      <c r="E984" s="17"/>
      <c r="F984" s="17"/>
      <c r="G984" s="17"/>
      <c r="H984" s="17"/>
      <c r="L984" s="1"/>
      <c r="M984" s="1"/>
      <c r="N984" s="1"/>
    </row>
  </sheetData>
  <mergeCells count="5">
    <mergeCell ref="A1:H1"/>
    <mergeCell ref="A4:H4"/>
    <mergeCell ref="E5:H5"/>
    <mergeCell ref="I5:L5"/>
    <mergeCell ref="D96:F96"/>
  </mergeCells>
  <printOptions horizontalCentered="1" verticalCentered="1"/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10" workbookViewId="0">
      <selection sqref="A1:L1"/>
    </sheetView>
  </sheetViews>
  <sheetFormatPr defaultColWidth="14.42578125" defaultRowHeight="15" customHeight="1"/>
  <cols>
    <col min="1" max="1" width="14.28515625" customWidth="1"/>
    <col min="2" max="2" width="6.42578125" customWidth="1"/>
    <col min="3" max="3" width="65.28515625" customWidth="1"/>
    <col min="4" max="5" width="8.85546875" customWidth="1"/>
    <col min="6" max="7" width="13" customWidth="1"/>
    <col min="8" max="8" width="13.28515625" customWidth="1"/>
    <col min="9" max="9" width="11.5703125" customWidth="1"/>
    <col min="10" max="10" width="6.28515625" customWidth="1"/>
    <col min="11" max="12" width="13.28515625" customWidth="1"/>
    <col min="13" max="14" width="13.7109375" customWidth="1"/>
    <col min="15" max="26" width="8.85546875" customWidth="1"/>
  </cols>
  <sheetData>
    <row r="1" spans="1:26" ht="36">
      <c r="A1" s="202" t="s">
        <v>0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4"/>
      <c r="M1" s="1"/>
      <c r="N1" s="1"/>
    </row>
    <row r="2" spans="1:26">
      <c r="A2" s="2" t="s">
        <v>1</v>
      </c>
      <c r="B2" s="3" t="s">
        <v>2</v>
      </c>
      <c r="D2" s="4" t="s">
        <v>3</v>
      </c>
      <c r="E2" s="5">
        <v>198.13</v>
      </c>
      <c r="F2" s="6"/>
      <c r="G2" s="7" t="s">
        <v>4</v>
      </c>
      <c r="H2" s="8">
        <v>45992</v>
      </c>
      <c r="I2" s="9"/>
      <c r="J2" s="10"/>
      <c r="K2" s="10"/>
      <c r="L2" s="11"/>
      <c r="M2" s="1"/>
      <c r="N2" s="1"/>
    </row>
    <row r="3" spans="1:26">
      <c r="A3" s="2" t="s">
        <v>5</v>
      </c>
      <c r="B3" s="3" t="s">
        <v>6</v>
      </c>
      <c r="D3" s="4" t="s">
        <v>7</v>
      </c>
      <c r="E3" s="12">
        <v>25.2</v>
      </c>
      <c r="F3" s="6" t="s">
        <v>8</v>
      </c>
      <c r="H3" s="6"/>
      <c r="I3" s="13"/>
      <c r="J3" s="14"/>
      <c r="K3" s="14"/>
      <c r="L3" s="15"/>
      <c r="M3" s="1"/>
      <c r="N3" s="1"/>
    </row>
    <row r="4" spans="1:26" ht="18.75">
      <c r="A4" s="205" t="s">
        <v>9</v>
      </c>
      <c r="B4" s="203"/>
      <c r="C4" s="203"/>
      <c r="D4" s="203"/>
      <c r="E4" s="203"/>
      <c r="F4" s="203"/>
      <c r="G4" s="203"/>
      <c r="H4" s="203"/>
      <c r="I4" s="203"/>
      <c r="J4" s="203"/>
      <c r="K4" s="203"/>
      <c r="L4" s="204"/>
      <c r="M4" s="1"/>
      <c r="N4" s="1"/>
    </row>
    <row r="5" spans="1:26" ht="13.5" customHeight="1">
      <c r="A5" s="16"/>
      <c r="E5" s="206" t="s">
        <v>10</v>
      </c>
      <c r="F5" s="201"/>
      <c r="G5" s="201"/>
      <c r="H5" s="207"/>
      <c r="I5" s="208" t="s">
        <v>11</v>
      </c>
      <c r="J5" s="203"/>
      <c r="K5" s="203"/>
      <c r="L5" s="204"/>
      <c r="M5" s="1"/>
      <c r="N5" s="1"/>
    </row>
    <row r="6" spans="1:26" hidden="1">
      <c r="A6" s="16"/>
      <c r="H6" s="6"/>
      <c r="I6" s="17"/>
      <c r="J6" s="17"/>
      <c r="K6" s="17"/>
      <c r="L6" s="18"/>
      <c r="M6" s="1"/>
      <c r="N6" s="1"/>
    </row>
    <row r="7" spans="1:26" ht="27" customHeight="1">
      <c r="A7" s="19" t="s">
        <v>12</v>
      </c>
      <c r="B7" s="20" t="s">
        <v>13</v>
      </c>
      <c r="C7" s="20" t="s">
        <v>14</v>
      </c>
      <c r="D7" s="21" t="s">
        <v>15</v>
      </c>
      <c r="E7" s="21" t="s">
        <v>16</v>
      </c>
      <c r="F7" s="19" t="s">
        <v>17</v>
      </c>
      <c r="G7" s="19" t="s">
        <v>18</v>
      </c>
      <c r="H7" s="19" t="s">
        <v>19</v>
      </c>
      <c r="I7" s="22" t="s">
        <v>20</v>
      </c>
      <c r="J7" s="23" t="s">
        <v>21</v>
      </c>
      <c r="K7" s="23" t="s">
        <v>22</v>
      </c>
      <c r="L7" s="23" t="s">
        <v>23</v>
      </c>
      <c r="M7" s="1"/>
      <c r="N7" s="1"/>
    </row>
    <row r="8" spans="1:26" ht="14.25" customHeight="1">
      <c r="A8" s="209"/>
      <c r="B8" s="203"/>
      <c r="C8" s="203"/>
      <c r="D8" s="203"/>
      <c r="E8" s="203"/>
      <c r="F8" s="203"/>
      <c r="G8" s="203"/>
      <c r="H8" s="203"/>
      <c r="I8" s="203"/>
      <c r="J8" s="203"/>
      <c r="K8" s="203"/>
      <c r="L8" s="204"/>
      <c r="M8" s="1"/>
      <c r="N8" s="1"/>
    </row>
    <row r="9" spans="1:26">
      <c r="A9" s="25"/>
      <c r="B9" s="26">
        <v>1</v>
      </c>
      <c r="C9" s="26" t="s">
        <v>24</v>
      </c>
      <c r="D9" s="26"/>
      <c r="E9" s="26"/>
      <c r="F9" s="27"/>
      <c r="G9" s="27"/>
      <c r="H9" s="28">
        <f>SUM(H10:H11)</f>
        <v>1817.5283999999997</v>
      </c>
      <c r="I9" s="29"/>
      <c r="J9" s="30"/>
      <c r="K9" s="31">
        <f t="shared" ref="K9:L9" si="0">SUM(K10:K11)</f>
        <v>0</v>
      </c>
      <c r="L9" s="32">
        <f t="shared" si="0"/>
        <v>0</v>
      </c>
      <c r="M9" s="33"/>
      <c r="N9" s="33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</row>
    <row r="10" spans="1:26">
      <c r="A10" s="35">
        <v>97635</v>
      </c>
      <c r="B10" s="36" t="s">
        <v>25</v>
      </c>
      <c r="C10" s="37" t="s">
        <v>26</v>
      </c>
      <c r="D10" s="36" t="s">
        <v>27</v>
      </c>
      <c r="E10" s="38">
        <v>68</v>
      </c>
      <c r="F10" s="39">
        <v>16.13</v>
      </c>
      <c r="G10" s="39">
        <f t="shared" ref="G10:G11" si="1">(F10*$E$3/100)+F10</f>
        <v>20.194759999999999</v>
      </c>
      <c r="H10" s="39">
        <f t="shared" ref="H10:H11" si="2">E10*G10</f>
        <v>1373.2436799999998</v>
      </c>
      <c r="I10" s="40"/>
      <c r="J10" s="41">
        <f>I10+'NAV - BM01'!J10</f>
        <v>0</v>
      </c>
      <c r="K10" s="42">
        <f t="shared" ref="K10:K11" si="3">I10*H10</f>
        <v>0</v>
      </c>
      <c r="L10" s="42">
        <f t="shared" ref="L10:L11" si="4">J10*H10</f>
        <v>0</v>
      </c>
      <c r="M10" s="1"/>
      <c r="N10" s="1"/>
    </row>
    <row r="11" spans="1:26">
      <c r="A11" s="35">
        <v>97635</v>
      </c>
      <c r="B11" s="36" t="s">
        <v>28</v>
      </c>
      <c r="C11" s="43" t="s">
        <v>29</v>
      </c>
      <c r="D11" s="36" t="s">
        <v>30</v>
      </c>
      <c r="E11" s="38">
        <v>22</v>
      </c>
      <c r="F11" s="39">
        <v>16.13</v>
      </c>
      <c r="G11" s="39">
        <f t="shared" si="1"/>
        <v>20.194759999999999</v>
      </c>
      <c r="H11" s="39">
        <f t="shared" si="2"/>
        <v>444.28471999999999</v>
      </c>
      <c r="I11" s="44"/>
      <c r="J11" s="41">
        <f>I11+'NAV - BM01'!J11</f>
        <v>0</v>
      </c>
      <c r="K11" s="42">
        <f t="shared" si="3"/>
        <v>0</v>
      </c>
      <c r="L11" s="42">
        <f t="shared" si="4"/>
        <v>0</v>
      </c>
      <c r="M11" s="1"/>
      <c r="N11" s="1"/>
    </row>
    <row r="12" spans="1:26">
      <c r="A12" s="45"/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7"/>
      <c r="M12" s="1"/>
      <c r="N12" s="1"/>
    </row>
    <row r="13" spans="1:26">
      <c r="A13" s="25"/>
      <c r="B13" s="26">
        <v>2</v>
      </c>
      <c r="C13" s="26" t="s">
        <v>31</v>
      </c>
      <c r="D13" s="26"/>
      <c r="E13" s="26"/>
      <c r="F13" s="27"/>
      <c r="G13" s="27"/>
      <c r="H13" s="28">
        <f>SUM(H14:H32)</f>
        <v>68649.894117599993</v>
      </c>
      <c r="I13" s="29"/>
      <c r="J13" s="30"/>
      <c r="K13" s="31">
        <f t="shared" ref="K13:L13" si="5">SUM(K14:K32)</f>
        <v>14942.44952142</v>
      </c>
      <c r="L13" s="32">
        <f t="shared" si="5"/>
        <v>37168.142391879999</v>
      </c>
      <c r="M13" s="33"/>
      <c r="N13" s="33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</row>
    <row r="14" spans="1:26" ht="15" customHeight="1">
      <c r="A14" s="35">
        <v>96522</v>
      </c>
      <c r="B14" s="36" t="s">
        <v>32</v>
      </c>
      <c r="C14" s="36" t="s">
        <v>33</v>
      </c>
      <c r="D14" s="36" t="s">
        <v>30</v>
      </c>
      <c r="E14" s="38">
        <v>10.56</v>
      </c>
      <c r="F14" s="39">
        <v>129.74</v>
      </c>
      <c r="G14" s="39">
        <f t="shared" ref="G14:G32" si="6">(F14*$E$3/100)+F14</f>
        <v>162.43448000000001</v>
      </c>
      <c r="H14" s="48">
        <f t="shared" ref="H14:H32" si="7">E14*G14</f>
        <v>1715.3081088000001</v>
      </c>
      <c r="I14" s="44"/>
      <c r="J14" s="41">
        <f>I14+'NAV - BM01'!J14</f>
        <v>1</v>
      </c>
      <c r="K14" s="42">
        <f t="shared" ref="K14:K32" si="8">I14*H14</f>
        <v>0</v>
      </c>
      <c r="L14" s="42">
        <f t="shared" ref="L14:L32" si="9">J14*H14</f>
        <v>1715.3081088000001</v>
      </c>
      <c r="M14" s="1"/>
      <c r="N14" s="1"/>
    </row>
    <row r="15" spans="1:26" ht="15" customHeight="1">
      <c r="A15" s="49">
        <v>102487</v>
      </c>
      <c r="B15" s="36" t="s">
        <v>34</v>
      </c>
      <c r="C15" s="36" t="s">
        <v>35</v>
      </c>
      <c r="D15" s="50" t="s">
        <v>30</v>
      </c>
      <c r="E15" s="51">
        <v>10.56</v>
      </c>
      <c r="F15" s="39">
        <v>608.4</v>
      </c>
      <c r="G15" s="39">
        <f t="shared" si="6"/>
        <v>761.71679999999992</v>
      </c>
      <c r="H15" s="48">
        <f t="shared" si="7"/>
        <v>8043.7294079999992</v>
      </c>
      <c r="I15" s="44"/>
      <c r="J15" s="41">
        <f>I15+'NAV - BM01'!J15</f>
        <v>0.95</v>
      </c>
      <c r="K15" s="42">
        <f t="shared" si="8"/>
        <v>0</v>
      </c>
      <c r="L15" s="42">
        <f t="shared" si="9"/>
        <v>7641.5429375999993</v>
      </c>
      <c r="M15" s="1"/>
      <c r="N15" s="1"/>
    </row>
    <row r="16" spans="1:26" ht="15" customHeight="1">
      <c r="A16" s="49">
        <v>92763</v>
      </c>
      <c r="B16" s="36" t="s">
        <v>34</v>
      </c>
      <c r="C16" s="36" t="s">
        <v>36</v>
      </c>
      <c r="D16" s="50" t="s">
        <v>37</v>
      </c>
      <c r="E16" s="51">
        <v>191.56</v>
      </c>
      <c r="F16" s="39">
        <v>9.07</v>
      </c>
      <c r="G16" s="39">
        <f t="shared" si="6"/>
        <v>11.355640000000001</v>
      </c>
      <c r="H16" s="48">
        <f t="shared" si="7"/>
        <v>2175.2863984000001</v>
      </c>
      <c r="I16" s="44">
        <v>0.9</v>
      </c>
      <c r="J16" s="41">
        <f>I16+'NAV - BM01'!J16</f>
        <v>0.9</v>
      </c>
      <c r="K16" s="42">
        <f t="shared" si="8"/>
        <v>1957.7577585600002</v>
      </c>
      <c r="L16" s="42">
        <f t="shared" si="9"/>
        <v>1957.7577585600002</v>
      </c>
      <c r="M16" s="1"/>
      <c r="N16" s="1"/>
    </row>
    <row r="17" spans="1:14" ht="15" customHeight="1">
      <c r="A17" s="49">
        <v>92762</v>
      </c>
      <c r="B17" s="36" t="s">
        <v>38</v>
      </c>
      <c r="C17" s="36" t="s">
        <v>39</v>
      </c>
      <c r="D17" s="50" t="s">
        <v>37</v>
      </c>
      <c r="E17" s="51">
        <v>449.92</v>
      </c>
      <c r="F17" s="39">
        <v>10.83</v>
      </c>
      <c r="G17" s="39">
        <f t="shared" si="6"/>
        <v>13.55916</v>
      </c>
      <c r="H17" s="48">
        <f t="shared" si="7"/>
        <v>6100.5372672000003</v>
      </c>
      <c r="I17" s="44">
        <v>0.55000000000000004</v>
      </c>
      <c r="J17" s="41">
        <f>I17+'NAV - BM01'!J17</f>
        <v>0.9</v>
      </c>
      <c r="K17" s="42">
        <f t="shared" si="8"/>
        <v>3355.2954969600005</v>
      </c>
      <c r="L17" s="42">
        <f t="shared" si="9"/>
        <v>5490.4835404800006</v>
      </c>
      <c r="M17" s="1"/>
      <c r="N17" s="1"/>
    </row>
    <row r="18" spans="1:14" ht="15" customHeight="1">
      <c r="A18" s="49">
        <v>92760</v>
      </c>
      <c r="B18" s="36" t="s">
        <v>40</v>
      </c>
      <c r="C18" s="36" t="s">
        <v>41</v>
      </c>
      <c r="D18" s="50" t="s">
        <v>37</v>
      </c>
      <c r="E18" s="51">
        <v>50.96</v>
      </c>
      <c r="F18" s="39">
        <v>12.94</v>
      </c>
      <c r="G18" s="39">
        <f t="shared" si="6"/>
        <v>16.200879999999998</v>
      </c>
      <c r="H18" s="48">
        <f t="shared" si="7"/>
        <v>825.59684479999987</v>
      </c>
      <c r="I18" s="44">
        <v>0.9</v>
      </c>
      <c r="J18" s="41">
        <f>I18+'NAV - BM01'!J18</f>
        <v>0.9</v>
      </c>
      <c r="K18" s="42">
        <f t="shared" si="8"/>
        <v>743.03716031999988</v>
      </c>
      <c r="L18" s="42">
        <f t="shared" si="9"/>
        <v>743.03716031999988</v>
      </c>
      <c r="M18" s="1"/>
      <c r="N18" s="1"/>
    </row>
    <row r="19" spans="1:14" ht="15" customHeight="1">
      <c r="A19" s="52">
        <v>92759</v>
      </c>
      <c r="B19" s="36" t="s">
        <v>42</v>
      </c>
      <c r="C19" s="36" t="s">
        <v>43</v>
      </c>
      <c r="D19" s="50" t="s">
        <v>37</v>
      </c>
      <c r="E19" s="38">
        <v>78.959999999999994</v>
      </c>
      <c r="F19" s="36">
        <v>13.75</v>
      </c>
      <c r="G19" s="39">
        <f t="shared" si="6"/>
        <v>17.215</v>
      </c>
      <c r="H19" s="48">
        <f t="shared" si="7"/>
        <v>1359.2963999999999</v>
      </c>
      <c r="I19" s="44">
        <v>0.55000000000000004</v>
      </c>
      <c r="J19" s="41">
        <f>I19+'NAV - BM01'!J19</f>
        <v>0.9</v>
      </c>
      <c r="K19" s="42">
        <f t="shared" si="8"/>
        <v>747.61302000000001</v>
      </c>
      <c r="L19" s="42">
        <f t="shared" si="9"/>
        <v>1223.3667599999999</v>
      </c>
      <c r="M19" s="1"/>
      <c r="N19" s="1"/>
    </row>
    <row r="20" spans="1:14" ht="15" customHeight="1">
      <c r="A20" s="53">
        <v>92767</v>
      </c>
      <c r="B20" s="36" t="s">
        <v>44</v>
      </c>
      <c r="C20" s="36" t="s">
        <v>45</v>
      </c>
      <c r="D20" s="50" t="s">
        <v>37</v>
      </c>
      <c r="E20" s="51">
        <v>26.07</v>
      </c>
      <c r="F20" s="50">
        <v>15.06</v>
      </c>
      <c r="G20" s="39">
        <f t="shared" si="6"/>
        <v>18.855119999999999</v>
      </c>
      <c r="H20" s="48">
        <f t="shared" si="7"/>
        <v>491.55297839999997</v>
      </c>
      <c r="I20" s="44">
        <v>0.9</v>
      </c>
      <c r="J20" s="41">
        <f>I20+'NAV - BM01'!J20</f>
        <v>0.9</v>
      </c>
      <c r="K20" s="42">
        <f t="shared" si="8"/>
        <v>442.39768055999997</v>
      </c>
      <c r="L20" s="42">
        <f t="shared" si="9"/>
        <v>442.39768055999997</v>
      </c>
      <c r="M20" s="1"/>
      <c r="N20" s="1"/>
    </row>
    <row r="21" spans="1:14" ht="15" customHeight="1">
      <c r="A21" s="49">
        <v>102476</v>
      </c>
      <c r="B21" s="36" t="s">
        <v>46</v>
      </c>
      <c r="C21" s="50" t="s">
        <v>47</v>
      </c>
      <c r="D21" s="50" t="s">
        <v>30</v>
      </c>
      <c r="E21" s="51">
        <v>9.25</v>
      </c>
      <c r="F21" s="48">
        <v>682.57</v>
      </c>
      <c r="G21" s="39">
        <f t="shared" si="6"/>
        <v>854.57763999999997</v>
      </c>
      <c r="H21" s="48">
        <f t="shared" si="7"/>
        <v>7904.8431700000001</v>
      </c>
      <c r="I21" s="44">
        <v>0.55000000000000004</v>
      </c>
      <c r="J21" s="41">
        <f>I21+'NAV - BM01'!J21</f>
        <v>0.9</v>
      </c>
      <c r="K21" s="42">
        <f t="shared" si="8"/>
        <v>4347.6637435000002</v>
      </c>
      <c r="L21" s="42">
        <f t="shared" si="9"/>
        <v>7114.3588530000006</v>
      </c>
      <c r="M21" s="1"/>
      <c r="N21" s="1"/>
    </row>
    <row r="22" spans="1:14" ht="15" customHeight="1">
      <c r="A22" s="49">
        <v>102474</v>
      </c>
      <c r="B22" s="36" t="s">
        <v>48</v>
      </c>
      <c r="C22" s="50" t="s">
        <v>49</v>
      </c>
      <c r="D22" s="50" t="s">
        <v>30</v>
      </c>
      <c r="E22" s="51">
        <v>5.68</v>
      </c>
      <c r="F22" s="48">
        <v>604.61</v>
      </c>
      <c r="G22" s="39">
        <f t="shared" si="6"/>
        <v>756.97172</v>
      </c>
      <c r="H22" s="48">
        <f t="shared" si="7"/>
        <v>4299.5993695999996</v>
      </c>
      <c r="I22" s="44"/>
      <c r="J22" s="41">
        <f>I22+'NAV - BM01'!J22</f>
        <v>0</v>
      </c>
      <c r="K22" s="42">
        <f t="shared" si="8"/>
        <v>0</v>
      </c>
      <c r="L22" s="42">
        <f t="shared" si="9"/>
        <v>0</v>
      </c>
      <c r="M22" s="1"/>
      <c r="N22" s="1"/>
    </row>
    <row r="23" spans="1:14" ht="15" customHeight="1">
      <c r="A23" s="54">
        <v>92265</v>
      </c>
      <c r="B23" s="36" t="s">
        <v>50</v>
      </c>
      <c r="C23" s="55" t="s">
        <v>51</v>
      </c>
      <c r="D23" s="56" t="s">
        <v>27</v>
      </c>
      <c r="E23" s="57">
        <v>36.83</v>
      </c>
      <c r="F23" s="58">
        <v>132.04</v>
      </c>
      <c r="G23" s="39">
        <f t="shared" si="6"/>
        <v>165.31407999999999</v>
      </c>
      <c r="H23" s="48">
        <f t="shared" si="7"/>
        <v>6088.5175663999989</v>
      </c>
      <c r="I23" s="44">
        <v>0.55000000000000004</v>
      </c>
      <c r="J23" s="41">
        <f>I23+'NAV - BM01'!J23</f>
        <v>0.9</v>
      </c>
      <c r="K23" s="42">
        <f t="shared" si="8"/>
        <v>3348.6846615199997</v>
      </c>
      <c r="L23" s="42">
        <f t="shared" si="9"/>
        <v>5479.6658097599993</v>
      </c>
      <c r="M23" s="1"/>
      <c r="N23" s="1"/>
    </row>
    <row r="24" spans="1:14" ht="15" customHeight="1">
      <c r="A24" s="54">
        <v>96522</v>
      </c>
      <c r="B24" s="36" t="s">
        <v>52</v>
      </c>
      <c r="C24" s="36" t="s">
        <v>53</v>
      </c>
      <c r="D24" s="50" t="s">
        <v>30</v>
      </c>
      <c r="E24" s="57">
        <v>10.6</v>
      </c>
      <c r="F24" s="58">
        <v>144.58000000000001</v>
      </c>
      <c r="G24" s="39">
        <f t="shared" si="6"/>
        <v>181.01416</v>
      </c>
      <c r="H24" s="48">
        <f t="shared" si="7"/>
        <v>1918.750096</v>
      </c>
      <c r="I24" s="44"/>
      <c r="J24" s="41">
        <f>I24+'NAV - BM01'!J24</f>
        <v>0</v>
      </c>
      <c r="K24" s="42">
        <f t="shared" si="8"/>
        <v>0</v>
      </c>
      <c r="L24" s="42">
        <f t="shared" si="9"/>
        <v>0</v>
      </c>
      <c r="M24" s="1"/>
      <c r="N24" s="1"/>
    </row>
    <row r="25" spans="1:14" ht="15" customHeight="1">
      <c r="A25" s="54">
        <v>102487</v>
      </c>
      <c r="B25" s="36" t="s">
        <v>54</v>
      </c>
      <c r="C25" s="36" t="s">
        <v>55</v>
      </c>
      <c r="D25" s="50" t="s">
        <v>30</v>
      </c>
      <c r="E25" s="57">
        <v>6.36</v>
      </c>
      <c r="F25" s="58">
        <v>608.4</v>
      </c>
      <c r="G25" s="39">
        <f t="shared" si="6"/>
        <v>761.71679999999992</v>
      </c>
      <c r="H25" s="48">
        <f t="shared" si="7"/>
        <v>4844.5188479999997</v>
      </c>
      <c r="I25" s="44"/>
      <c r="J25" s="41">
        <f>I25+'NAV - BM01'!J25</f>
        <v>0</v>
      </c>
      <c r="K25" s="42">
        <f t="shared" si="8"/>
        <v>0</v>
      </c>
      <c r="L25" s="42">
        <f t="shared" si="9"/>
        <v>0</v>
      </c>
      <c r="M25" s="1"/>
      <c r="N25" s="1"/>
    </row>
    <row r="26" spans="1:14" ht="15" customHeight="1">
      <c r="A26" s="54">
        <f t="shared" ref="A26:A27" si="10">A16</f>
        <v>92763</v>
      </c>
      <c r="B26" s="36" t="s">
        <v>56</v>
      </c>
      <c r="C26" s="36" t="s">
        <v>57</v>
      </c>
      <c r="D26" s="50" t="s">
        <v>37</v>
      </c>
      <c r="E26" s="57">
        <v>92.48</v>
      </c>
      <c r="F26" s="58">
        <v>9.07</v>
      </c>
      <c r="G26" s="39">
        <f t="shared" si="6"/>
        <v>11.355640000000001</v>
      </c>
      <c r="H26" s="48">
        <f t="shared" si="7"/>
        <v>1050.1695872000003</v>
      </c>
      <c r="I26" s="44"/>
      <c r="J26" s="41">
        <f>I26+'NAV - BM01'!J26</f>
        <v>0</v>
      </c>
      <c r="K26" s="42">
        <f t="shared" si="8"/>
        <v>0</v>
      </c>
      <c r="L26" s="42">
        <f t="shared" si="9"/>
        <v>0</v>
      </c>
      <c r="M26" s="1"/>
      <c r="N26" s="1"/>
    </row>
    <row r="27" spans="1:14" ht="15" customHeight="1">
      <c r="A27" s="54">
        <f t="shared" si="10"/>
        <v>92762</v>
      </c>
      <c r="B27" s="36" t="s">
        <v>58</v>
      </c>
      <c r="C27" s="36" t="s">
        <v>59</v>
      </c>
      <c r="D27" s="50" t="s">
        <v>37</v>
      </c>
      <c r="E27" s="57">
        <v>86.38</v>
      </c>
      <c r="F27" s="58">
        <v>10.77</v>
      </c>
      <c r="G27" s="39">
        <f t="shared" si="6"/>
        <v>13.48404</v>
      </c>
      <c r="H27" s="48">
        <f t="shared" si="7"/>
        <v>1164.7513752</v>
      </c>
      <c r="I27" s="44"/>
      <c r="J27" s="41">
        <f>I27+'NAV - BM01'!J27</f>
        <v>0</v>
      </c>
      <c r="K27" s="42">
        <f t="shared" si="8"/>
        <v>0</v>
      </c>
      <c r="L27" s="42">
        <f t="shared" si="9"/>
        <v>0</v>
      </c>
      <c r="M27" s="1"/>
      <c r="N27" s="1"/>
    </row>
    <row r="28" spans="1:14" ht="15" customHeight="1">
      <c r="A28" s="54">
        <v>92761</v>
      </c>
      <c r="B28" s="36" t="s">
        <v>60</v>
      </c>
      <c r="C28" s="36" t="s">
        <v>61</v>
      </c>
      <c r="D28" s="50" t="s">
        <v>37</v>
      </c>
      <c r="E28" s="57">
        <v>186.28</v>
      </c>
      <c r="F28" s="58">
        <v>12.14</v>
      </c>
      <c r="G28" s="39">
        <f t="shared" si="6"/>
        <v>15.19928</v>
      </c>
      <c r="H28" s="48">
        <f t="shared" si="7"/>
        <v>2831.3218784000001</v>
      </c>
      <c r="I28" s="44"/>
      <c r="J28" s="41">
        <f>I28+'NAV - BM01'!J28</f>
        <v>0</v>
      </c>
      <c r="K28" s="42">
        <f t="shared" si="8"/>
        <v>0</v>
      </c>
      <c r="L28" s="42">
        <f t="shared" si="9"/>
        <v>0</v>
      </c>
      <c r="M28" s="1"/>
      <c r="N28" s="1"/>
    </row>
    <row r="29" spans="1:14" ht="15" customHeight="1">
      <c r="A29" s="54">
        <f>A19</f>
        <v>92759</v>
      </c>
      <c r="B29" s="36" t="s">
        <v>62</v>
      </c>
      <c r="C29" s="36" t="s">
        <v>63</v>
      </c>
      <c r="D29" s="50" t="s">
        <v>37</v>
      </c>
      <c r="E29" s="57">
        <v>95.78</v>
      </c>
      <c r="F29" s="58">
        <v>13.28</v>
      </c>
      <c r="G29" s="39">
        <f t="shared" si="6"/>
        <v>16.626559999999998</v>
      </c>
      <c r="H29" s="48">
        <f t="shared" si="7"/>
        <v>1592.4919167999999</v>
      </c>
      <c r="I29" s="44"/>
      <c r="J29" s="41">
        <f>I29+'NAV - BM01'!J29</f>
        <v>0</v>
      </c>
      <c r="K29" s="42">
        <f t="shared" si="8"/>
        <v>0</v>
      </c>
      <c r="L29" s="42">
        <f t="shared" si="9"/>
        <v>0</v>
      </c>
      <c r="M29" s="1"/>
      <c r="N29" s="1"/>
    </row>
    <row r="30" spans="1:14" ht="15" customHeight="1">
      <c r="A30" s="54">
        <v>102476</v>
      </c>
      <c r="B30" s="36" t="s">
        <v>64</v>
      </c>
      <c r="C30" s="50" t="s">
        <v>65</v>
      </c>
      <c r="D30" s="50" t="s">
        <v>30</v>
      </c>
      <c r="E30" s="57">
        <v>4.7699999999999996</v>
      </c>
      <c r="F30" s="58">
        <v>682.57</v>
      </c>
      <c r="G30" s="39">
        <f t="shared" si="6"/>
        <v>854.57763999999997</v>
      </c>
      <c r="H30" s="48">
        <f t="shared" si="7"/>
        <v>4076.3353427999996</v>
      </c>
      <c r="I30" s="44"/>
      <c r="J30" s="41">
        <f>I30+'NAV - BM01'!J30</f>
        <v>0</v>
      </c>
      <c r="K30" s="42">
        <f t="shared" si="8"/>
        <v>0</v>
      </c>
      <c r="L30" s="42">
        <f t="shared" si="9"/>
        <v>0</v>
      </c>
      <c r="M30" s="1"/>
      <c r="N30" s="1"/>
    </row>
    <row r="31" spans="1:14" ht="15" customHeight="1">
      <c r="A31" s="54">
        <v>92265</v>
      </c>
      <c r="B31" s="36" t="s">
        <v>66</v>
      </c>
      <c r="C31" s="55" t="s">
        <v>67</v>
      </c>
      <c r="D31" s="56" t="s">
        <v>27</v>
      </c>
      <c r="E31" s="57">
        <v>39.47</v>
      </c>
      <c r="F31" s="58">
        <v>132.04</v>
      </c>
      <c r="G31" s="39">
        <f t="shared" si="6"/>
        <v>165.31407999999999</v>
      </c>
      <c r="H31" s="48">
        <f t="shared" si="7"/>
        <v>6524.9467375999993</v>
      </c>
      <c r="I31" s="44"/>
      <c r="J31" s="41">
        <f>I31+'NAV - BM01'!J31</f>
        <v>0</v>
      </c>
      <c r="K31" s="42">
        <f t="shared" si="8"/>
        <v>0</v>
      </c>
      <c r="L31" s="42">
        <f t="shared" si="9"/>
        <v>0</v>
      </c>
      <c r="M31" s="1"/>
      <c r="N31" s="1"/>
    </row>
    <row r="32" spans="1:14" ht="15" customHeight="1">
      <c r="A32" s="59">
        <v>101165</v>
      </c>
      <c r="B32" s="60" t="s">
        <v>68</v>
      </c>
      <c r="C32" s="61" t="s">
        <v>69</v>
      </c>
      <c r="D32" s="62" t="s">
        <v>30</v>
      </c>
      <c r="E32" s="63">
        <v>4.12</v>
      </c>
      <c r="F32" s="64">
        <v>1093.8499999999999</v>
      </c>
      <c r="G32" s="65">
        <f t="shared" si="6"/>
        <v>1369.5001999999999</v>
      </c>
      <c r="H32" s="66">
        <f t="shared" si="7"/>
        <v>5642.3408239999999</v>
      </c>
      <c r="I32" s="67"/>
      <c r="J32" s="41">
        <f>I32+'NAV - BM01'!J32</f>
        <v>0.95</v>
      </c>
      <c r="K32" s="68">
        <f t="shared" si="8"/>
        <v>0</v>
      </c>
      <c r="L32" s="68">
        <f t="shared" si="9"/>
        <v>5360.2237827999998</v>
      </c>
      <c r="M32" s="1"/>
      <c r="N32" s="1"/>
    </row>
    <row r="33" spans="1:26" ht="15.75" customHeight="1">
      <c r="A33" s="24"/>
      <c r="B33" s="69"/>
      <c r="C33" s="69"/>
      <c r="D33" s="69"/>
      <c r="E33" s="69"/>
      <c r="F33" s="70"/>
      <c r="G33" s="70"/>
      <c r="H33" s="70"/>
      <c r="I33" s="71"/>
      <c r="J33" s="71"/>
      <c r="K33" s="71"/>
      <c r="L33" s="72"/>
      <c r="M33" s="1"/>
      <c r="N33" s="1"/>
    </row>
    <row r="34" spans="1:26" ht="15.75" customHeight="1">
      <c r="A34" s="73"/>
      <c r="B34" s="74">
        <v>3</v>
      </c>
      <c r="C34" s="74" t="s">
        <v>70</v>
      </c>
      <c r="D34" s="74"/>
      <c r="E34" s="74"/>
      <c r="F34" s="75"/>
      <c r="G34" s="75"/>
      <c r="H34" s="76">
        <f>SUM(H35:H36)</f>
        <v>26916.5600748</v>
      </c>
      <c r="I34" s="77"/>
      <c r="J34" s="78"/>
      <c r="K34" s="79">
        <f t="shared" ref="K34:L34" si="11">SUM(K35:K36)</f>
        <v>16054.270048800001</v>
      </c>
      <c r="L34" s="80">
        <f t="shared" si="11"/>
        <v>16054.270048800001</v>
      </c>
      <c r="M34" s="33"/>
      <c r="N34" s="33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</row>
    <row r="35" spans="1:26" ht="15.75" customHeight="1">
      <c r="A35" s="35">
        <v>103330</v>
      </c>
      <c r="B35" s="36" t="s">
        <v>71</v>
      </c>
      <c r="C35" s="37" t="s">
        <v>72</v>
      </c>
      <c r="D35" s="50" t="s">
        <v>27</v>
      </c>
      <c r="E35" s="50">
        <v>184.4</v>
      </c>
      <c r="F35" s="39">
        <v>81.81</v>
      </c>
      <c r="G35" s="39">
        <f t="shared" ref="G35:G36" si="12">(F35*$E$3/100)+F35</f>
        <v>102.42612</v>
      </c>
      <c r="H35" s="48">
        <f t="shared" ref="H35:H36" si="13">E35*G35</f>
        <v>18887.376528000001</v>
      </c>
      <c r="I35" s="40">
        <v>0.85</v>
      </c>
      <c r="J35" s="41">
        <f>I35+'NAV - BM01'!J35</f>
        <v>0.85</v>
      </c>
      <c r="K35" s="42">
        <f t="shared" ref="K35:K36" si="14">I35*H35</f>
        <v>16054.270048800001</v>
      </c>
      <c r="L35" s="42">
        <f t="shared" ref="L35:L36" si="15">J35*H35</f>
        <v>16054.270048800001</v>
      </c>
      <c r="M35" s="1"/>
      <c r="N35" s="1"/>
    </row>
    <row r="36" spans="1:26" ht="15.75" customHeight="1">
      <c r="A36" s="81">
        <v>103330</v>
      </c>
      <c r="B36" s="60" t="s">
        <v>73</v>
      </c>
      <c r="C36" s="82" t="s">
        <v>74</v>
      </c>
      <c r="D36" s="83" t="s">
        <v>27</v>
      </c>
      <c r="E36" s="83">
        <v>78.39</v>
      </c>
      <c r="F36" s="65">
        <v>81.81</v>
      </c>
      <c r="G36" s="65">
        <f t="shared" si="12"/>
        <v>102.42612</v>
      </c>
      <c r="H36" s="66">
        <f t="shared" si="13"/>
        <v>8029.1835467999999</v>
      </c>
      <c r="I36" s="67"/>
      <c r="J36" s="41">
        <f>I36+'NAV - BM01'!J36</f>
        <v>0</v>
      </c>
      <c r="K36" s="68">
        <f t="shared" si="14"/>
        <v>0</v>
      </c>
      <c r="L36" s="68">
        <f t="shared" si="15"/>
        <v>0</v>
      </c>
      <c r="M36" s="1"/>
      <c r="N36" s="1"/>
    </row>
    <row r="37" spans="1:26" ht="15.75" customHeight="1">
      <c r="A37" s="24"/>
      <c r="B37" s="69"/>
      <c r="C37" s="84"/>
      <c r="D37" s="69"/>
      <c r="E37" s="69"/>
      <c r="F37" s="70"/>
      <c r="G37" s="70"/>
      <c r="H37" s="70"/>
      <c r="I37" s="71"/>
      <c r="J37" s="71"/>
      <c r="K37" s="71"/>
      <c r="L37" s="72"/>
      <c r="M37" s="1"/>
      <c r="N37" s="1"/>
    </row>
    <row r="38" spans="1:26" ht="15.75" customHeight="1">
      <c r="A38" s="73"/>
      <c r="B38" s="74">
        <v>4</v>
      </c>
      <c r="C38" s="74" t="s">
        <v>75</v>
      </c>
      <c r="D38" s="74"/>
      <c r="E38" s="74"/>
      <c r="F38" s="75"/>
      <c r="G38" s="75"/>
      <c r="H38" s="76">
        <f>SUM(H39:H50)</f>
        <v>57331.108991199995</v>
      </c>
      <c r="I38" s="77"/>
      <c r="J38" s="78"/>
      <c r="K38" s="79">
        <f t="shared" ref="K38:L38" si="16">SUM(K39:K50)</f>
        <v>0</v>
      </c>
      <c r="L38" s="80">
        <f t="shared" si="16"/>
        <v>0</v>
      </c>
      <c r="M38" s="33"/>
      <c r="N38" s="33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</row>
    <row r="39" spans="1:26" ht="15" customHeight="1">
      <c r="A39" s="85">
        <v>92544</v>
      </c>
      <c r="B39" s="86" t="s">
        <v>76</v>
      </c>
      <c r="C39" s="55" t="s">
        <v>77</v>
      </c>
      <c r="D39" s="86" t="s">
        <v>27</v>
      </c>
      <c r="E39" s="86">
        <v>95.52</v>
      </c>
      <c r="F39" s="58">
        <v>20.079999999999998</v>
      </c>
      <c r="G39" s="39">
        <f t="shared" ref="G39:G50" si="17">(F39*$E$3/100)+F39</f>
        <v>25.140159999999998</v>
      </c>
      <c r="H39" s="58">
        <f t="shared" ref="H39:H50" si="18">E39*G39</f>
        <v>2401.3880831999995</v>
      </c>
      <c r="I39" s="40"/>
      <c r="J39" s="41">
        <f>I39+'NAV - BM01'!J39</f>
        <v>0</v>
      </c>
      <c r="K39" s="42">
        <f t="shared" ref="K39:K50" si="19">I39*H39</f>
        <v>0</v>
      </c>
      <c r="L39" s="42">
        <f t="shared" ref="L39:L50" si="20">J39*H39</f>
        <v>0</v>
      </c>
      <c r="M39" s="1"/>
      <c r="N39" s="1"/>
    </row>
    <row r="40" spans="1:26" ht="33" customHeight="1">
      <c r="A40" s="54">
        <v>94213</v>
      </c>
      <c r="B40" s="86" t="s">
        <v>78</v>
      </c>
      <c r="C40" s="55" t="s">
        <v>79</v>
      </c>
      <c r="D40" s="86" t="s">
        <v>27</v>
      </c>
      <c r="E40" s="86">
        <v>95.52</v>
      </c>
      <c r="F40" s="58">
        <v>58.81</v>
      </c>
      <c r="G40" s="58">
        <f t="shared" si="17"/>
        <v>73.630120000000005</v>
      </c>
      <c r="H40" s="58">
        <f t="shared" si="18"/>
        <v>7033.1490623999998</v>
      </c>
      <c r="I40" s="44"/>
      <c r="J40" s="41">
        <f>I40+'NAV - BM01'!J40</f>
        <v>0</v>
      </c>
      <c r="K40" s="42">
        <f t="shared" si="19"/>
        <v>0</v>
      </c>
      <c r="L40" s="42">
        <f t="shared" si="20"/>
        <v>0</v>
      </c>
      <c r="M40" s="1"/>
      <c r="N40" s="1"/>
    </row>
    <row r="41" spans="1:26" ht="63" customHeight="1">
      <c r="A41" s="54">
        <v>94227</v>
      </c>
      <c r="B41" s="86" t="s">
        <v>80</v>
      </c>
      <c r="C41" s="55" t="s">
        <v>81</v>
      </c>
      <c r="D41" s="86" t="s">
        <v>82</v>
      </c>
      <c r="E41" s="86">
        <v>36.32</v>
      </c>
      <c r="F41" s="58">
        <v>74.709999999999994</v>
      </c>
      <c r="G41" s="58">
        <f t="shared" si="17"/>
        <v>93.536919999999995</v>
      </c>
      <c r="H41" s="58">
        <f t="shared" si="18"/>
        <v>3397.2609343999998</v>
      </c>
      <c r="I41" s="44"/>
      <c r="J41" s="41">
        <f>I41+'NAV - BM01'!J41</f>
        <v>0</v>
      </c>
      <c r="K41" s="42">
        <f t="shared" si="19"/>
        <v>0</v>
      </c>
      <c r="L41" s="42">
        <f t="shared" si="20"/>
        <v>0</v>
      </c>
      <c r="M41" s="1"/>
      <c r="N41" s="1"/>
    </row>
    <row r="42" spans="1:26" ht="15" customHeight="1">
      <c r="A42" s="54">
        <v>96116</v>
      </c>
      <c r="B42" s="86" t="s">
        <v>83</v>
      </c>
      <c r="C42" s="55" t="s">
        <v>84</v>
      </c>
      <c r="D42" s="86" t="s">
        <v>27</v>
      </c>
      <c r="E42" s="87">
        <v>6.8</v>
      </c>
      <c r="F42" s="58">
        <v>76.459999999999994</v>
      </c>
      <c r="G42" s="39">
        <f t="shared" si="17"/>
        <v>95.727919999999983</v>
      </c>
      <c r="H42" s="58">
        <f t="shared" si="18"/>
        <v>650.94985599999984</v>
      </c>
      <c r="I42" s="44"/>
      <c r="J42" s="41">
        <f>I42+'NAV - BM01'!J42</f>
        <v>0</v>
      </c>
      <c r="K42" s="42">
        <f t="shared" si="19"/>
        <v>0</v>
      </c>
      <c r="L42" s="42">
        <f t="shared" si="20"/>
        <v>0</v>
      </c>
      <c r="M42" s="1"/>
      <c r="N42" s="1"/>
    </row>
    <row r="43" spans="1:26" ht="15" customHeight="1">
      <c r="A43" s="54">
        <v>96121</v>
      </c>
      <c r="B43" s="86" t="s">
        <v>85</v>
      </c>
      <c r="C43" s="55" t="s">
        <v>86</v>
      </c>
      <c r="D43" s="86" t="s">
        <v>82</v>
      </c>
      <c r="E43" s="87">
        <v>13.6</v>
      </c>
      <c r="F43" s="58">
        <v>14</v>
      </c>
      <c r="G43" s="39">
        <f t="shared" si="17"/>
        <v>17.527999999999999</v>
      </c>
      <c r="H43" s="58">
        <f t="shared" si="18"/>
        <v>238.38079999999997</v>
      </c>
      <c r="I43" s="44"/>
      <c r="J43" s="41">
        <f>I43+'NAV - BM01'!J43</f>
        <v>0</v>
      </c>
      <c r="K43" s="42">
        <f t="shared" si="19"/>
        <v>0</v>
      </c>
      <c r="L43" s="42">
        <f t="shared" si="20"/>
        <v>0</v>
      </c>
      <c r="M43" s="1"/>
      <c r="N43" s="1"/>
    </row>
    <row r="44" spans="1:26" ht="15" customHeight="1">
      <c r="A44" s="54">
        <v>96114</v>
      </c>
      <c r="B44" s="86" t="s">
        <v>87</v>
      </c>
      <c r="C44" s="55" t="s">
        <v>88</v>
      </c>
      <c r="D44" s="86" t="s">
        <v>27</v>
      </c>
      <c r="E44" s="87">
        <v>81.2</v>
      </c>
      <c r="F44" s="58">
        <v>82.46</v>
      </c>
      <c r="G44" s="39">
        <f t="shared" si="17"/>
        <v>103.23991999999998</v>
      </c>
      <c r="H44" s="58">
        <f t="shared" si="18"/>
        <v>8383.0815039999998</v>
      </c>
      <c r="I44" s="44"/>
      <c r="J44" s="41">
        <f>I44+'NAV - BM01'!J44</f>
        <v>0</v>
      </c>
      <c r="K44" s="42">
        <f t="shared" si="19"/>
        <v>0</v>
      </c>
      <c r="L44" s="42">
        <f t="shared" si="20"/>
        <v>0</v>
      </c>
      <c r="M44" s="1"/>
      <c r="N44" s="1"/>
    </row>
    <row r="45" spans="1:26" ht="15" customHeight="1">
      <c r="A45" s="54">
        <v>100764</v>
      </c>
      <c r="B45" s="86" t="s">
        <v>89</v>
      </c>
      <c r="C45" s="88" t="s">
        <v>90</v>
      </c>
      <c r="D45" s="86" t="s">
        <v>37</v>
      </c>
      <c r="E45" s="87">
        <v>200.7</v>
      </c>
      <c r="F45" s="58">
        <v>19.34</v>
      </c>
      <c r="G45" s="39">
        <f t="shared" si="17"/>
        <v>24.21368</v>
      </c>
      <c r="H45" s="58">
        <f t="shared" si="18"/>
        <v>4859.6855759999999</v>
      </c>
      <c r="I45" s="44"/>
      <c r="J45" s="41">
        <f>I45+'NAV - BM01'!J45</f>
        <v>0</v>
      </c>
      <c r="K45" s="42">
        <f t="shared" si="19"/>
        <v>0</v>
      </c>
      <c r="L45" s="42">
        <f t="shared" si="20"/>
        <v>0</v>
      </c>
      <c r="M45" s="1"/>
      <c r="N45" s="1"/>
    </row>
    <row r="46" spans="1:26" ht="15" customHeight="1">
      <c r="A46" s="54">
        <v>100764</v>
      </c>
      <c r="B46" s="86" t="s">
        <v>91</v>
      </c>
      <c r="C46" s="88" t="s">
        <v>90</v>
      </c>
      <c r="D46" s="86" t="s">
        <v>37</v>
      </c>
      <c r="E46" s="86">
        <v>281.33999999999997</v>
      </c>
      <c r="F46" s="58">
        <v>19.34</v>
      </c>
      <c r="G46" s="39">
        <f t="shared" si="17"/>
        <v>24.21368</v>
      </c>
      <c r="H46" s="58">
        <f t="shared" si="18"/>
        <v>6812.2767311999996</v>
      </c>
      <c r="I46" s="44"/>
      <c r="J46" s="41">
        <f>I46+'NAV - BM01'!J46</f>
        <v>0</v>
      </c>
      <c r="K46" s="42">
        <f t="shared" si="19"/>
        <v>0</v>
      </c>
      <c r="L46" s="42">
        <f t="shared" si="20"/>
        <v>0</v>
      </c>
      <c r="M46" s="1"/>
      <c r="N46" s="1"/>
    </row>
    <row r="47" spans="1:26" ht="15" customHeight="1">
      <c r="A47" s="54">
        <v>100764</v>
      </c>
      <c r="B47" s="86" t="s">
        <v>92</v>
      </c>
      <c r="C47" s="88" t="s">
        <v>93</v>
      </c>
      <c r="D47" s="86" t="s">
        <v>37</v>
      </c>
      <c r="E47" s="86">
        <v>334.97</v>
      </c>
      <c r="F47" s="58">
        <v>19.34</v>
      </c>
      <c r="G47" s="39">
        <f t="shared" si="17"/>
        <v>24.21368</v>
      </c>
      <c r="H47" s="58">
        <f t="shared" si="18"/>
        <v>8110.8563896000005</v>
      </c>
      <c r="I47" s="44"/>
      <c r="J47" s="41">
        <f>I47+'NAV - BM01'!J47</f>
        <v>0</v>
      </c>
      <c r="K47" s="42">
        <f t="shared" si="19"/>
        <v>0</v>
      </c>
      <c r="L47" s="42">
        <f t="shared" si="20"/>
        <v>0</v>
      </c>
      <c r="M47" s="1"/>
      <c r="N47" s="1"/>
    </row>
    <row r="48" spans="1:26" ht="15" customHeight="1">
      <c r="A48" s="54">
        <v>94213</v>
      </c>
      <c r="B48" s="86" t="s">
        <v>94</v>
      </c>
      <c r="C48" s="55" t="s">
        <v>95</v>
      </c>
      <c r="D48" s="86" t="s">
        <v>27</v>
      </c>
      <c r="E48" s="86">
        <v>59.44</v>
      </c>
      <c r="F48" s="58">
        <v>58.81</v>
      </c>
      <c r="G48" s="39">
        <f t="shared" si="17"/>
        <v>73.630120000000005</v>
      </c>
      <c r="H48" s="58">
        <f t="shared" si="18"/>
        <v>4376.5743327999999</v>
      </c>
      <c r="I48" s="44"/>
      <c r="J48" s="41">
        <f>I48+'NAV - BM01'!J48</f>
        <v>0</v>
      </c>
      <c r="K48" s="42">
        <f t="shared" si="19"/>
        <v>0</v>
      </c>
      <c r="L48" s="42">
        <f t="shared" si="20"/>
        <v>0</v>
      </c>
      <c r="M48" s="1"/>
      <c r="N48" s="1"/>
    </row>
    <row r="49" spans="1:26" ht="15" customHeight="1">
      <c r="A49" s="54" t="s">
        <v>96</v>
      </c>
      <c r="B49" s="86" t="s">
        <v>97</v>
      </c>
      <c r="C49" s="55" t="s">
        <v>98</v>
      </c>
      <c r="D49" s="86" t="s">
        <v>27</v>
      </c>
      <c r="E49" s="86">
        <v>24.44</v>
      </c>
      <c r="F49" s="58">
        <v>185</v>
      </c>
      <c r="G49" s="39">
        <f t="shared" si="17"/>
        <v>231.62</v>
      </c>
      <c r="H49" s="58">
        <f t="shared" si="18"/>
        <v>5660.7928000000002</v>
      </c>
      <c r="I49" s="44"/>
      <c r="J49" s="41">
        <f>I49+'NAV - BM01'!J49</f>
        <v>0</v>
      </c>
      <c r="K49" s="42">
        <f t="shared" si="19"/>
        <v>0</v>
      </c>
      <c r="L49" s="42">
        <f t="shared" si="20"/>
        <v>0</v>
      </c>
      <c r="M49" s="1"/>
      <c r="N49" s="1"/>
    </row>
    <row r="50" spans="1:26" ht="15" customHeight="1">
      <c r="A50" s="54">
        <v>96116</v>
      </c>
      <c r="B50" s="86" t="s">
        <v>99</v>
      </c>
      <c r="C50" s="55" t="s">
        <v>100</v>
      </c>
      <c r="D50" s="86" t="s">
        <v>27</v>
      </c>
      <c r="E50" s="86">
        <v>56.48</v>
      </c>
      <c r="F50" s="58">
        <v>76.459999999999994</v>
      </c>
      <c r="G50" s="39">
        <f t="shared" si="17"/>
        <v>95.727919999999983</v>
      </c>
      <c r="H50" s="58">
        <f t="shared" si="18"/>
        <v>5406.7129215999985</v>
      </c>
      <c r="I50" s="44"/>
      <c r="J50" s="41">
        <f>I50+'NAV - BM01'!J50</f>
        <v>0</v>
      </c>
      <c r="K50" s="42">
        <f t="shared" si="19"/>
        <v>0</v>
      </c>
      <c r="L50" s="42">
        <f t="shared" si="20"/>
        <v>0</v>
      </c>
      <c r="M50" s="1"/>
      <c r="N50" s="1"/>
    </row>
    <row r="51" spans="1:26" ht="15.75" customHeight="1">
      <c r="A51" s="24"/>
      <c r="B51" s="69"/>
      <c r="C51" s="84"/>
      <c r="D51" s="69"/>
      <c r="E51" s="69"/>
      <c r="F51" s="70"/>
      <c r="G51" s="70"/>
      <c r="H51" s="70"/>
      <c r="I51" s="71"/>
      <c r="J51" s="71"/>
      <c r="K51" s="71"/>
      <c r="L51" s="72"/>
      <c r="M51" s="1"/>
      <c r="N51" s="1"/>
    </row>
    <row r="52" spans="1:26" ht="15.75" customHeight="1">
      <c r="A52" s="73"/>
      <c r="B52" s="74">
        <v>5</v>
      </c>
      <c r="C52" s="74" t="s">
        <v>101</v>
      </c>
      <c r="D52" s="74"/>
      <c r="E52" s="74"/>
      <c r="F52" s="75"/>
      <c r="G52" s="75"/>
      <c r="H52" s="76">
        <f>SUM(H54:H64)</f>
        <v>46782.281954800004</v>
      </c>
      <c r="I52" s="77"/>
      <c r="J52" s="78"/>
      <c r="K52" s="79">
        <f t="shared" ref="K52:L52" si="21">SUM(K53:K64)</f>
        <v>0</v>
      </c>
      <c r="L52" s="80">
        <f t="shared" si="21"/>
        <v>0</v>
      </c>
      <c r="M52" s="33"/>
      <c r="N52" s="33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ht="15.75" customHeight="1">
      <c r="A53" s="85">
        <v>87878</v>
      </c>
      <c r="B53" s="86" t="s">
        <v>102</v>
      </c>
      <c r="C53" s="86" t="s">
        <v>103</v>
      </c>
      <c r="D53" s="86" t="s">
        <v>27</v>
      </c>
      <c r="E53" s="87">
        <v>389.45</v>
      </c>
      <c r="F53" s="58">
        <v>5.0199999999999996</v>
      </c>
      <c r="G53" s="39">
        <f t="shared" ref="G53:G64" si="22">(F53*$E$3/100)+F53</f>
        <v>6.2850399999999995</v>
      </c>
      <c r="H53" s="58">
        <f t="shared" ref="H53:H64" si="23">E53*G53</f>
        <v>2447.7088279999998</v>
      </c>
      <c r="I53" s="40"/>
      <c r="J53" s="41">
        <f>I53+'NAV - BM01'!J53</f>
        <v>0</v>
      </c>
      <c r="K53" s="42">
        <f t="shared" ref="K53:K64" si="24">I53*H53</f>
        <v>0</v>
      </c>
      <c r="L53" s="42">
        <f t="shared" ref="L53:L64" si="25">J53*H53</f>
        <v>0</v>
      </c>
      <c r="M53" s="33"/>
      <c r="N53" s="33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ht="15" customHeight="1">
      <c r="A54" s="85">
        <v>87550</v>
      </c>
      <c r="B54" s="86" t="s">
        <v>104</v>
      </c>
      <c r="C54" s="86" t="s">
        <v>105</v>
      </c>
      <c r="D54" s="86" t="s">
        <v>27</v>
      </c>
      <c r="E54" s="87">
        <f>E53</f>
        <v>389.45</v>
      </c>
      <c r="F54" s="58">
        <v>27.02</v>
      </c>
      <c r="G54" s="39">
        <f t="shared" si="22"/>
        <v>33.829039999999999</v>
      </c>
      <c r="H54" s="58">
        <f t="shared" si="23"/>
        <v>13174.719627999999</v>
      </c>
      <c r="I54" s="44"/>
      <c r="J54" s="41">
        <f>I54+'NAV - BM01'!J54</f>
        <v>0</v>
      </c>
      <c r="K54" s="42">
        <f t="shared" si="24"/>
        <v>0</v>
      </c>
      <c r="L54" s="42">
        <f t="shared" si="25"/>
        <v>0</v>
      </c>
      <c r="M54" s="18"/>
      <c r="N54" s="18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5" customHeight="1">
      <c r="A55" s="85">
        <v>95305</v>
      </c>
      <c r="B55" s="86" t="s">
        <v>106</v>
      </c>
      <c r="C55" s="55" t="s">
        <v>107</v>
      </c>
      <c r="D55" s="86" t="s">
        <v>27</v>
      </c>
      <c r="E55" s="87">
        <v>103.01</v>
      </c>
      <c r="F55" s="58">
        <v>14.7</v>
      </c>
      <c r="G55" s="39">
        <f t="shared" si="22"/>
        <v>18.404399999999999</v>
      </c>
      <c r="H55" s="58">
        <f t="shared" si="23"/>
        <v>1895.8372440000001</v>
      </c>
      <c r="I55" s="44"/>
      <c r="J55" s="41">
        <f>I55+'NAV - BM01'!J55</f>
        <v>0</v>
      </c>
      <c r="K55" s="42">
        <f t="shared" si="24"/>
        <v>0</v>
      </c>
      <c r="L55" s="42">
        <f t="shared" si="25"/>
        <v>0</v>
      </c>
      <c r="M55" s="18"/>
      <c r="N55" s="18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15" customHeight="1">
      <c r="A56" s="85">
        <v>88495</v>
      </c>
      <c r="B56" s="86" t="s">
        <v>108</v>
      </c>
      <c r="C56" s="55" t="s">
        <v>109</v>
      </c>
      <c r="D56" s="86" t="s">
        <v>27</v>
      </c>
      <c r="E56" s="87">
        <f>E54-(E55+E57)</f>
        <v>190.44</v>
      </c>
      <c r="F56" s="58">
        <v>11.91</v>
      </c>
      <c r="G56" s="39">
        <f t="shared" si="22"/>
        <v>14.91132</v>
      </c>
      <c r="H56" s="58">
        <f t="shared" si="23"/>
        <v>2839.7117807999998</v>
      </c>
      <c r="I56" s="44"/>
      <c r="J56" s="41">
        <f>I56+'NAV - BM01'!J56</f>
        <v>0</v>
      </c>
      <c r="K56" s="42">
        <f t="shared" si="24"/>
        <v>0</v>
      </c>
      <c r="L56" s="42">
        <f t="shared" si="25"/>
        <v>0</v>
      </c>
      <c r="M56" s="18"/>
      <c r="N56" s="18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29.25" customHeight="1">
      <c r="A57" s="85">
        <v>533</v>
      </c>
      <c r="B57" s="86" t="s">
        <v>110</v>
      </c>
      <c r="C57" s="88" t="s">
        <v>111</v>
      </c>
      <c r="D57" s="86" t="s">
        <v>27</v>
      </c>
      <c r="E57" s="87">
        <v>96</v>
      </c>
      <c r="F57" s="58">
        <v>66.25</v>
      </c>
      <c r="G57" s="58">
        <f t="shared" si="22"/>
        <v>82.944999999999993</v>
      </c>
      <c r="H57" s="58">
        <f t="shared" si="23"/>
        <v>7962.7199999999993</v>
      </c>
      <c r="I57" s="44"/>
      <c r="J57" s="41">
        <f>I57+'NAV - BM01'!J57</f>
        <v>0</v>
      </c>
      <c r="K57" s="42">
        <f t="shared" si="24"/>
        <v>0</v>
      </c>
      <c r="L57" s="42">
        <f t="shared" si="25"/>
        <v>0</v>
      </c>
      <c r="M57" s="18"/>
      <c r="N57" s="18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30.75" customHeight="1">
      <c r="A58" s="85">
        <v>87257</v>
      </c>
      <c r="B58" s="86" t="s">
        <v>112</v>
      </c>
      <c r="C58" s="55" t="s">
        <v>113</v>
      </c>
      <c r="D58" s="86" t="s">
        <v>27</v>
      </c>
      <c r="E58" s="87">
        <v>88.2</v>
      </c>
      <c r="F58" s="58">
        <v>69.97</v>
      </c>
      <c r="G58" s="58">
        <f t="shared" si="22"/>
        <v>87.602440000000001</v>
      </c>
      <c r="H58" s="58">
        <f t="shared" si="23"/>
        <v>7726.5352080000002</v>
      </c>
      <c r="I58" s="44"/>
      <c r="J58" s="41">
        <f>I58+'NAV - BM01'!J58</f>
        <v>0</v>
      </c>
      <c r="K58" s="42">
        <f t="shared" si="24"/>
        <v>0</v>
      </c>
      <c r="L58" s="42">
        <f t="shared" si="25"/>
        <v>0</v>
      </c>
      <c r="M58" s="18"/>
      <c r="N58" s="18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ht="15" customHeight="1">
      <c r="A59" s="85">
        <v>88485</v>
      </c>
      <c r="B59" s="86" t="s">
        <v>114</v>
      </c>
      <c r="C59" s="55" t="s">
        <v>115</v>
      </c>
      <c r="D59" s="86" t="s">
        <v>27</v>
      </c>
      <c r="E59" s="87">
        <f>E56</f>
        <v>190.44</v>
      </c>
      <c r="F59" s="58">
        <v>3.77</v>
      </c>
      <c r="G59" s="39">
        <f t="shared" si="22"/>
        <v>4.72004</v>
      </c>
      <c r="H59" s="58">
        <f t="shared" si="23"/>
        <v>898.88441760000001</v>
      </c>
      <c r="I59" s="44"/>
      <c r="J59" s="41">
        <f>I59+'NAV - BM01'!J59</f>
        <v>0</v>
      </c>
      <c r="K59" s="42">
        <f t="shared" si="24"/>
        <v>0</v>
      </c>
      <c r="L59" s="42">
        <f t="shared" si="25"/>
        <v>0</v>
      </c>
      <c r="M59" s="18"/>
      <c r="N59" s="18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ht="15" customHeight="1">
      <c r="A60" s="85">
        <v>88489</v>
      </c>
      <c r="B60" s="86" t="s">
        <v>116</v>
      </c>
      <c r="C60" s="55" t="s">
        <v>117</v>
      </c>
      <c r="D60" s="86" t="s">
        <v>27</v>
      </c>
      <c r="E60" s="87">
        <f>E55</f>
        <v>103.01</v>
      </c>
      <c r="F60" s="58">
        <v>13.79</v>
      </c>
      <c r="G60" s="39">
        <f t="shared" si="22"/>
        <v>17.265079999999998</v>
      </c>
      <c r="H60" s="58">
        <f t="shared" si="23"/>
        <v>1778.4758907999999</v>
      </c>
      <c r="I60" s="44"/>
      <c r="J60" s="41">
        <f>I60+'NAV - BM01'!J60</f>
        <v>0</v>
      </c>
      <c r="K60" s="42">
        <f t="shared" si="24"/>
        <v>0</v>
      </c>
      <c r="L60" s="42">
        <f t="shared" si="25"/>
        <v>0</v>
      </c>
      <c r="M60" s="18"/>
      <c r="N60" s="18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ht="15" customHeight="1">
      <c r="A61" s="85">
        <v>100726</v>
      </c>
      <c r="B61" s="86" t="s">
        <v>118</v>
      </c>
      <c r="C61" s="55" t="s">
        <v>119</v>
      </c>
      <c r="D61" s="86" t="s">
        <v>27</v>
      </c>
      <c r="E61" s="87">
        <v>61.17</v>
      </c>
      <c r="F61" s="58">
        <v>27.5</v>
      </c>
      <c r="G61" s="39">
        <f t="shared" si="22"/>
        <v>34.43</v>
      </c>
      <c r="H61" s="58">
        <f t="shared" si="23"/>
        <v>2106.0830999999998</v>
      </c>
      <c r="I61" s="44"/>
      <c r="J61" s="41">
        <f>I61+'NAV - BM01'!J61</f>
        <v>0</v>
      </c>
      <c r="K61" s="42">
        <f t="shared" si="24"/>
        <v>0</v>
      </c>
      <c r="L61" s="42">
        <f t="shared" si="25"/>
        <v>0</v>
      </c>
      <c r="M61" s="18"/>
      <c r="N61" s="18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ht="15" customHeight="1">
      <c r="A62" s="85">
        <v>92396</v>
      </c>
      <c r="B62" s="86" t="s">
        <v>120</v>
      </c>
      <c r="C62" s="55" t="s">
        <v>121</v>
      </c>
      <c r="D62" s="86" t="s">
        <v>122</v>
      </c>
      <c r="E62" s="87">
        <v>40.31</v>
      </c>
      <c r="F62" s="58">
        <v>81.97</v>
      </c>
      <c r="G62" s="39">
        <f t="shared" si="22"/>
        <v>102.62644</v>
      </c>
      <c r="H62" s="58">
        <f t="shared" si="23"/>
        <v>4136.8717964000007</v>
      </c>
      <c r="I62" s="44"/>
      <c r="J62" s="41">
        <f>I62+'NAV - BM01'!J62</f>
        <v>0</v>
      </c>
      <c r="K62" s="42">
        <f t="shared" si="24"/>
        <v>0</v>
      </c>
      <c r="L62" s="42">
        <f t="shared" si="25"/>
        <v>0</v>
      </c>
      <c r="M62" s="18"/>
      <c r="N62" s="18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ht="15" customHeight="1">
      <c r="A63" s="85">
        <v>94273</v>
      </c>
      <c r="B63" s="86" t="s">
        <v>123</v>
      </c>
      <c r="C63" s="55" t="s">
        <v>124</v>
      </c>
      <c r="D63" s="86" t="s">
        <v>82</v>
      </c>
      <c r="E63" s="87">
        <v>33.090000000000003</v>
      </c>
      <c r="F63" s="58">
        <v>49.79</v>
      </c>
      <c r="G63" s="39">
        <f t="shared" si="22"/>
        <v>62.33708</v>
      </c>
      <c r="H63" s="58">
        <f t="shared" si="23"/>
        <v>2062.7339772</v>
      </c>
      <c r="I63" s="44"/>
      <c r="J63" s="41">
        <f>I63+'NAV - BM01'!J63</f>
        <v>0</v>
      </c>
      <c r="K63" s="42">
        <f t="shared" si="24"/>
        <v>0</v>
      </c>
      <c r="L63" s="42">
        <f t="shared" si="25"/>
        <v>0</v>
      </c>
      <c r="M63" s="18"/>
      <c r="N63" s="18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ht="15" customHeight="1">
      <c r="A64" s="89">
        <v>34747</v>
      </c>
      <c r="B64" s="90" t="s">
        <v>125</v>
      </c>
      <c r="C64" s="61" t="s">
        <v>126</v>
      </c>
      <c r="D64" s="90" t="s">
        <v>82</v>
      </c>
      <c r="E64" s="91">
        <v>12.4</v>
      </c>
      <c r="F64" s="64">
        <v>141.69</v>
      </c>
      <c r="G64" s="65">
        <f t="shared" si="22"/>
        <v>177.39588000000001</v>
      </c>
      <c r="H64" s="64">
        <f t="shared" si="23"/>
        <v>2199.7089120000001</v>
      </c>
      <c r="I64" s="67"/>
      <c r="J64" s="41">
        <f>I64+'NAV - BM01'!J64</f>
        <v>0</v>
      </c>
      <c r="K64" s="68">
        <f t="shared" si="24"/>
        <v>0</v>
      </c>
      <c r="L64" s="68">
        <f t="shared" si="25"/>
        <v>0</v>
      </c>
      <c r="M64" s="18"/>
      <c r="N64" s="18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15.75" customHeight="1">
      <c r="A65" s="24"/>
      <c r="B65" s="69"/>
      <c r="C65" s="84"/>
      <c r="D65" s="69"/>
      <c r="E65" s="69"/>
      <c r="F65" s="70"/>
      <c r="G65" s="70"/>
      <c r="H65" s="70"/>
      <c r="I65" s="71"/>
      <c r="J65" s="71"/>
      <c r="K65" s="71"/>
      <c r="L65" s="72"/>
      <c r="M65" s="1"/>
      <c r="N65" s="1"/>
    </row>
    <row r="66" spans="1:26" ht="15.75" customHeight="1">
      <c r="A66" s="73"/>
      <c r="B66" s="74">
        <v>6</v>
      </c>
      <c r="C66" s="74" t="s">
        <v>127</v>
      </c>
      <c r="D66" s="74"/>
      <c r="E66" s="74"/>
      <c r="F66" s="75"/>
      <c r="G66" s="75"/>
      <c r="H66" s="76">
        <f>SUM(H67:H71)</f>
        <v>22977.311971200001</v>
      </c>
      <c r="I66" s="77"/>
      <c r="J66" s="78"/>
      <c r="K66" s="79">
        <f t="shared" ref="K66:L66" si="26">SUM(K67:K71)</f>
        <v>0</v>
      </c>
      <c r="L66" s="80">
        <f t="shared" si="26"/>
        <v>0</v>
      </c>
      <c r="M66" s="33"/>
      <c r="N66" s="33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spans="1:26" ht="15" customHeight="1">
      <c r="A67" s="85">
        <v>90796</v>
      </c>
      <c r="B67" s="86" t="s">
        <v>128</v>
      </c>
      <c r="C67" s="55" t="s">
        <v>129</v>
      </c>
      <c r="D67" s="86" t="s">
        <v>122</v>
      </c>
      <c r="E67" s="87">
        <v>6</v>
      </c>
      <c r="F67" s="58">
        <v>907.41</v>
      </c>
      <c r="G67" s="39">
        <f t="shared" ref="G67:G71" si="27">(F67*$E$3/100)+F67</f>
        <v>1136.0773199999999</v>
      </c>
      <c r="H67" s="58">
        <f t="shared" ref="H67:H71" si="28">E67*G67</f>
        <v>6816.4639199999992</v>
      </c>
      <c r="I67" s="40"/>
      <c r="J67" s="41">
        <f>I67+'NAV - BM01'!J67</f>
        <v>0</v>
      </c>
      <c r="K67" s="42">
        <f t="shared" ref="K67:K71" si="29">I67*H67</f>
        <v>0</v>
      </c>
      <c r="L67" s="42">
        <f t="shared" ref="L67:L71" si="30">J67*H67</f>
        <v>0</v>
      </c>
      <c r="M67" s="33"/>
      <c r="N67" s="33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spans="1:26" ht="15" customHeight="1">
      <c r="A68" s="85">
        <v>94805</v>
      </c>
      <c r="B68" s="86" t="s">
        <v>130</v>
      </c>
      <c r="C68" s="55" t="s">
        <v>131</v>
      </c>
      <c r="D68" s="86" t="s">
        <v>27</v>
      </c>
      <c r="E68" s="87">
        <v>5.04</v>
      </c>
      <c r="F68" s="58">
        <v>1176.08</v>
      </c>
      <c r="G68" s="39">
        <f t="shared" si="27"/>
        <v>1472.4521599999998</v>
      </c>
      <c r="H68" s="58">
        <f t="shared" si="28"/>
        <v>7421.1588863999996</v>
      </c>
      <c r="I68" s="44"/>
      <c r="J68" s="41">
        <f>I68+'NAV - BM01'!J68</f>
        <v>0</v>
      </c>
      <c r="K68" s="42">
        <f t="shared" si="29"/>
        <v>0</v>
      </c>
      <c r="L68" s="42">
        <f t="shared" si="30"/>
        <v>0</v>
      </c>
      <c r="M68" s="33"/>
      <c r="N68" s="33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15" customHeight="1">
      <c r="A69" s="85">
        <v>94573</v>
      </c>
      <c r="B69" s="86" t="s">
        <v>132</v>
      </c>
      <c r="C69" s="55" t="s">
        <v>133</v>
      </c>
      <c r="D69" s="86" t="s">
        <v>27</v>
      </c>
      <c r="E69" s="87">
        <v>6.4</v>
      </c>
      <c r="F69" s="58">
        <v>488.59</v>
      </c>
      <c r="G69" s="39">
        <f t="shared" si="27"/>
        <v>611.71467999999993</v>
      </c>
      <c r="H69" s="58">
        <f t="shared" si="28"/>
        <v>3914.9739519999998</v>
      </c>
      <c r="I69" s="44"/>
      <c r="J69" s="41">
        <f>I69+'NAV - BM01'!J69</f>
        <v>0</v>
      </c>
      <c r="K69" s="42">
        <f t="shared" si="29"/>
        <v>0</v>
      </c>
      <c r="L69" s="42">
        <f t="shared" si="30"/>
        <v>0</v>
      </c>
      <c r="M69" s="33"/>
      <c r="N69" s="33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15" customHeight="1">
      <c r="A70" s="85">
        <v>94569</v>
      </c>
      <c r="B70" s="86" t="s">
        <v>134</v>
      </c>
      <c r="C70" s="55" t="s">
        <v>135</v>
      </c>
      <c r="D70" s="86" t="s">
        <v>27</v>
      </c>
      <c r="E70" s="87">
        <v>0.8</v>
      </c>
      <c r="F70" s="58">
        <v>821.59</v>
      </c>
      <c r="G70" s="39">
        <f t="shared" si="27"/>
        <v>1028.63068</v>
      </c>
      <c r="H70" s="58">
        <f t="shared" si="28"/>
        <v>822.90454399999999</v>
      </c>
      <c r="I70" s="44"/>
      <c r="J70" s="41">
        <f>I70+'NAV - BM01'!J70</f>
        <v>0</v>
      </c>
      <c r="K70" s="42">
        <f t="shared" si="29"/>
        <v>0</v>
      </c>
      <c r="L70" s="42">
        <f t="shared" si="30"/>
        <v>0</v>
      </c>
      <c r="M70" s="33"/>
      <c r="N70" s="33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15" customHeight="1">
      <c r="A71" s="89">
        <v>102182</v>
      </c>
      <c r="B71" s="90" t="s">
        <v>136</v>
      </c>
      <c r="C71" s="61" t="s">
        <v>137</v>
      </c>
      <c r="D71" s="90" t="s">
        <v>27</v>
      </c>
      <c r="E71" s="91">
        <v>3.36</v>
      </c>
      <c r="F71" s="64">
        <v>951.29</v>
      </c>
      <c r="G71" s="39">
        <f t="shared" si="27"/>
        <v>1191.0150799999999</v>
      </c>
      <c r="H71" s="64">
        <f t="shared" si="28"/>
        <v>4001.8106687999993</v>
      </c>
      <c r="I71" s="67"/>
      <c r="J71" s="41">
        <f>I71+'NAV - BM01'!J71</f>
        <v>0</v>
      </c>
      <c r="K71" s="68">
        <f t="shared" si="29"/>
        <v>0</v>
      </c>
      <c r="L71" s="68">
        <f t="shared" si="30"/>
        <v>0</v>
      </c>
      <c r="M71" s="33"/>
      <c r="N71" s="33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15.75" customHeight="1">
      <c r="A72" s="24"/>
      <c r="B72" s="69"/>
      <c r="C72" s="84"/>
      <c r="D72" s="69"/>
      <c r="E72" s="69"/>
      <c r="F72" s="70"/>
      <c r="G72" s="70"/>
      <c r="H72" s="70"/>
      <c r="I72" s="71"/>
      <c r="J72" s="71"/>
      <c r="K72" s="71"/>
      <c r="L72" s="72"/>
      <c r="M72" s="1"/>
      <c r="N72" s="1"/>
    </row>
    <row r="73" spans="1:26" ht="15.75" customHeight="1">
      <c r="A73" s="73"/>
      <c r="B73" s="74">
        <v>7</v>
      </c>
      <c r="C73" s="74" t="s">
        <v>138</v>
      </c>
      <c r="D73" s="74"/>
      <c r="E73" s="74"/>
      <c r="F73" s="75"/>
      <c r="G73" s="75"/>
      <c r="H73" s="76">
        <f>SUM(H74:H88)</f>
        <v>18592.9512</v>
      </c>
      <c r="I73" s="77"/>
      <c r="J73" s="78"/>
      <c r="K73" s="79">
        <f t="shared" ref="K73:L73" si="31">SUM(K74:K88)</f>
        <v>0</v>
      </c>
      <c r="L73" s="80">
        <f t="shared" si="31"/>
        <v>8685.7049279999992</v>
      </c>
      <c r="M73" s="1"/>
      <c r="N73" s="1"/>
    </row>
    <row r="74" spans="1:26" ht="15.75" customHeight="1">
      <c r="A74" s="85">
        <v>91785</v>
      </c>
      <c r="B74" s="86" t="s">
        <v>139</v>
      </c>
      <c r="C74" s="88" t="s">
        <v>140</v>
      </c>
      <c r="D74" s="86" t="s">
        <v>82</v>
      </c>
      <c r="E74" s="87">
        <v>2</v>
      </c>
      <c r="F74" s="58">
        <v>567.22</v>
      </c>
      <c r="G74" s="39">
        <f t="shared" ref="G74:G88" si="32">(F74*$E$3/100)+F74</f>
        <v>710.15944000000002</v>
      </c>
      <c r="H74" s="58">
        <f t="shared" ref="H74:H88" si="33">E74*G74</f>
        <v>1420.31888</v>
      </c>
      <c r="I74" s="40"/>
      <c r="J74" s="41">
        <f>I74+'NAV - BM01'!J74</f>
        <v>0</v>
      </c>
      <c r="K74" s="42">
        <f t="shared" ref="K74:K88" si="34">I74*H74</f>
        <v>0</v>
      </c>
      <c r="L74" s="42">
        <f t="shared" ref="L74:L88" si="35">J74*H74</f>
        <v>0</v>
      </c>
      <c r="M74" s="1"/>
      <c r="N74" s="1"/>
    </row>
    <row r="75" spans="1:26" ht="15.75" customHeight="1">
      <c r="A75" s="35">
        <v>89495</v>
      </c>
      <c r="B75" s="86" t="s">
        <v>141</v>
      </c>
      <c r="C75" s="37" t="s">
        <v>142</v>
      </c>
      <c r="D75" s="36" t="s">
        <v>122</v>
      </c>
      <c r="E75" s="38">
        <v>2</v>
      </c>
      <c r="F75" s="39">
        <v>20.6</v>
      </c>
      <c r="G75" s="39">
        <f t="shared" si="32"/>
        <v>25.791200000000003</v>
      </c>
      <c r="H75" s="39">
        <f t="shared" si="33"/>
        <v>51.582400000000007</v>
      </c>
      <c r="I75" s="44"/>
      <c r="J75" s="41">
        <f>I75+'NAV - BM01'!J75</f>
        <v>0</v>
      </c>
      <c r="K75" s="42">
        <f t="shared" si="34"/>
        <v>0</v>
      </c>
      <c r="L75" s="42">
        <f t="shared" si="35"/>
        <v>0</v>
      </c>
      <c r="M75" s="1"/>
      <c r="N75" s="1"/>
    </row>
    <row r="76" spans="1:26" ht="15.75" customHeight="1">
      <c r="A76" s="35">
        <v>91794</v>
      </c>
      <c r="B76" s="86" t="s">
        <v>143</v>
      </c>
      <c r="C76" s="88" t="s">
        <v>144</v>
      </c>
      <c r="D76" s="36" t="s">
        <v>82</v>
      </c>
      <c r="E76" s="38">
        <v>11</v>
      </c>
      <c r="F76" s="39">
        <v>35.26</v>
      </c>
      <c r="G76" s="39">
        <f t="shared" si="32"/>
        <v>44.145519999999998</v>
      </c>
      <c r="H76" s="39">
        <f t="shared" si="33"/>
        <v>485.60071999999997</v>
      </c>
      <c r="I76" s="44"/>
      <c r="J76" s="41">
        <f>I76+'NAV - BM01'!J76</f>
        <v>0</v>
      </c>
      <c r="K76" s="42">
        <f t="shared" si="34"/>
        <v>0</v>
      </c>
      <c r="L76" s="42">
        <f t="shared" si="35"/>
        <v>0</v>
      </c>
      <c r="M76" s="1"/>
      <c r="N76" s="1"/>
    </row>
    <row r="77" spans="1:26" ht="15.75" customHeight="1">
      <c r="A77" s="35">
        <v>91793</v>
      </c>
      <c r="B77" s="86" t="s">
        <v>145</v>
      </c>
      <c r="C77" s="88" t="s">
        <v>146</v>
      </c>
      <c r="D77" s="36" t="s">
        <v>82</v>
      </c>
      <c r="E77" s="38">
        <v>8</v>
      </c>
      <c r="F77" s="39">
        <v>27.32</v>
      </c>
      <c r="G77" s="39">
        <f t="shared" si="32"/>
        <v>34.204639999999998</v>
      </c>
      <c r="H77" s="39">
        <f t="shared" si="33"/>
        <v>273.63711999999998</v>
      </c>
      <c r="I77" s="44"/>
      <c r="J77" s="41">
        <f>I77+'NAV - BM01'!J77</f>
        <v>0</v>
      </c>
      <c r="K77" s="42">
        <f t="shared" si="34"/>
        <v>0</v>
      </c>
      <c r="L77" s="42">
        <f t="shared" si="35"/>
        <v>0</v>
      </c>
      <c r="M77" s="1"/>
      <c r="N77" s="1"/>
    </row>
    <row r="78" spans="1:26" ht="15.75" customHeight="1">
      <c r="A78" s="35">
        <v>91795</v>
      </c>
      <c r="B78" s="86" t="s">
        <v>147</v>
      </c>
      <c r="C78" s="88" t="s">
        <v>148</v>
      </c>
      <c r="D78" s="36" t="s">
        <v>82</v>
      </c>
      <c r="E78" s="38">
        <v>28</v>
      </c>
      <c r="F78" s="39">
        <v>38.03</v>
      </c>
      <c r="G78" s="39">
        <f t="shared" si="32"/>
        <v>47.61356</v>
      </c>
      <c r="H78" s="39">
        <f t="shared" si="33"/>
        <v>1333.17968</v>
      </c>
      <c r="I78" s="44"/>
      <c r="J78" s="41">
        <f>I78+'NAV - BM01'!J78</f>
        <v>0.35</v>
      </c>
      <c r="K78" s="42">
        <f t="shared" si="34"/>
        <v>0</v>
      </c>
      <c r="L78" s="42">
        <f t="shared" si="35"/>
        <v>466.61288799999994</v>
      </c>
      <c r="M78" s="1"/>
      <c r="N78" s="1"/>
    </row>
    <row r="79" spans="1:26" ht="15.75" customHeight="1">
      <c r="A79" s="35">
        <v>86906</v>
      </c>
      <c r="B79" s="86" t="s">
        <v>149</v>
      </c>
      <c r="C79" s="37" t="s">
        <v>150</v>
      </c>
      <c r="D79" s="36" t="s">
        <v>122</v>
      </c>
      <c r="E79" s="38">
        <v>3</v>
      </c>
      <c r="F79" s="39">
        <v>131.72999999999999</v>
      </c>
      <c r="G79" s="39">
        <f t="shared" si="32"/>
        <v>164.92595999999998</v>
      </c>
      <c r="H79" s="39">
        <f t="shared" si="33"/>
        <v>494.77787999999993</v>
      </c>
      <c r="I79" s="44"/>
      <c r="J79" s="41">
        <f>I79+'NAV - BM01'!J79</f>
        <v>0</v>
      </c>
      <c r="K79" s="42">
        <f t="shared" si="34"/>
        <v>0</v>
      </c>
      <c r="L79" s="42">
        <f t="shared" si="35"/>
        <v>0</v>
      </c>
      <c r="M79" s="1"/>
      <c r="N79" s="1"/>
    </row>
    <row r="80" spans="1:26" ht="15.75" customHeight="1">
      <c r="A80" s="35">
        <v>86888</v>
      </c>
      <c r="B80" s="86" t="s">
        <v>151</v>
      </c>
      <c r="C80" s="37" t="s">
        <v>152</v>
      </c>
      <c r="D80" s="36" t="s">
        <v>122</v>
      </c>
      <c r="E80" s="38">
        <v>1</v>
      </c>
      <c r="F80" s="39">
        <v>553.78</v>
      </c>
      <c r="G80" s="39">
        <f t="shared" si="32"/>
        <v>693.33255999999994</v>
      </c>
      <c r="H80" s="39">
        <f t="shared" si="33"/>
        <v>693.33255999999994</v>
      </c>
      <c r="I80" s="44"/>
      <c r="J80" s="41">
        <f>I80+'NAV - BM01'!J80</f>
        <v>0</v>
      </c>
      <c r="K80" s="42">
        <f t="shared" si="34"/>
        <v>0</v>
      </c>
      <c r="L80" s="42">
        <f t="shared" si="35"/>
        <v>0</v>
      </c>
      <c r="M80" s="1"/>
      <c r="N80" s="1"/>
    </row>
    <row r="81" spans="1:14" ht="15.75" customHeight="1">
      <c r="A81" s="35">
        <v>86902</v>
      </c>
      <c r="B81" s="86" t="s">
        <v>153</v>
      </c>
      <c r="C81" s="37" t="s">
        <v>154</v>
      </c>
      <c r="D81" s="36" t="s">
        <v>122</v>
      </c>
      <c r="E81" s="38">
        <v>1</v>
      </c>
      <c r="F81" s="39">
        <v>332.78</v>
      </c>
      <c r="G81" s="39">
        <f t="shared" si="32"/>
        <v>416.64055999999994</v>
      </c>
      <c r="H81" s="39">
        <f t="shared" si="33"/>
        <v>416.64055999999994</v>
      </c>
      <c r="I81" s="44"/>
      <c r="J81" s="41">
        <f>I81+'NAV - BM01'!J81</f>
        <v>0</v>
      </c>
      <c r="K81" s="42">
        <f t="shared" si="34"/>
        <v>0</v>
      </c>
      <c r="L81" s="42">
        <f t="shared" si="35"/>
        <v>0</v>
      </c>
      <c r="M81" s="1"/>
      <c r="N81" s="1"/>
    </row>
    <row r="82" spans="1:14" ht="15.75" customHeight="1">
      <c r="A82" s="35">
        <v>86872</v>
      </c>
      <c r="B82" s="86" t="s">
        <v>155</v>
      </c>
      <c r="C82" s="37" t="s">
        <v>156</v>
      </c>
      <c r="D82" s="36" t="s">
        <v>122</v>
      </c>
      <c r="E82" s="38">
        <v>1</v>
      </c>
      <c r="F82" s="39">
        <v>805.21</v>
      </c>
      <c r="G82" s="39">
        <f t="shared" si="32"/>
        <v>1008.12292</v>
      </c>
      <c r="H82" s="39">
        <f t="shared" si="33"/>
        <v>1008.12292</v>
      </c>
      <c r="I82" s="44"/>
      <c r="J82" s="41">
        <f>I82+'NAV - BM01'!J82</f>
        <v>0</v>
      </c>
      <c r="K82" s="42">
        <f t="shared" si="34"/>
        <v>0</v>
      </c>
      <c r="L82" s="42">
        <f t="shared" si="35"/>
        <v>0</v>
      </c>
      <c r="M82" s="1"/>
      <c r="N82" s="1"/>
    </row>
    <row r="83" spans="1:14" ht="15.75" customHeight="1">
      <c r="A83" s="35">
        <v>102607</v>
      </c>
      <c r="B83" s="86" t="s">
        <v>157</v>
      </c>
      <c r="C83" s="37" t="s">
        <v>158</v>
      </c>
      <c r="D83" s="36" t="s">
        <v>122</v>
      </c>
      <c r="E83" s="38">
        <v>1</v>
      </c>
      <c r="F83" s="39">
        <v>468.97</v>
      </c>
      <c r="G83" s="39">
        <f t="shared" si="32"/>
        <v>587.15044</v>
      </c>
      <c r="H83" s="39">
        <f t="shared" si="33"/>
        <v>587.15044</v>
      </c>
      <c r="I83" s="44"/>
      <c r="J83" s="41">
        <f>I83+'NAV - BM01'!J83</f>
        <v>0</v>
      </c>
      <c r="K83" s="42">
        <f t="shared" si="34"/>
        <v>0</v>
      </c>
      <c r="L83" s="42">
        <f t="shared" si="35"/>
        <v>0</v>
      </c>
      <c r="M83" s="1"/>
      <c r="N83" s="1"/>
    </row>
    <row r="84" spans="1:14" ht="15.75" customHeight="1">
      <c r="A84" s="35">
        <v>41629</v>
      </c>
      <c r="B84" s="86" t="s">
        <v>159</v>
      </c>
      <c r="C84" s="37" t="s">
        <v>160</v>
      </c>
      <c r="D84" s="36" t="s">
        <v>122</v>
      </c>
      <c r="E84" s="38">
        <v>2</v>
      </c>
      <c r="F84" s="39">
        <v>456.74</v>
      </c>
      <c r="G84" s="39">
        <f t="shared" si="32"/>
        <v>571.83848</v>
      </c>
      <c r="H84" s="39">
        <f t="shared" si="33"/>
        <v>1143.67696</v>
      </c>
      <c r="I84" s="44"/>
      <c r="J84" s="41">
        <f>I84+'NAV - BM01'!J84</f>
        <v>0</v>
      </c>
      <c r="K84" s="42">
        <f t="shared" si="34"/>
        <v>0</v>
      </c>
      <c r="L84" s="42">
        <f t="shared" si="35"/>
        <v>0</v>
      </c>
      <c r="M84" s="1"/>
      <c r="N84" s="1"/>
    </row>
    <row r="85" spans="1:14" ht="15.75" customHeight="1">
      <c r="A85" s="35">
        <v>39361</v>
      </c>
      <c r="B85" s="86" t="s">
        <v>161</v>
      </c>
      <c r="C85" s="37" t="s">
        <v>162</v>
      </c>
      <c r="D85" s="36" t="s">
        <v>122</v>
      </c>
      <c r="E85" s="38">
        <v>1</v>
      </c>
      <c r="F85" s="39">
        <v>1793.85</v>
      </c>
      <c r="G85" s="39">
        <f t="shared" si="32"/>
        <v>2245.9002</v>
      </c>
      <c r="H85" s="39">
        <f t="shared" si="33"/>
        <v>2245.9002</v>
      </c>
      <c r="I85" s="44"/>
      <c r="J85" s="41">
        <f>I85+'NAV - BM01'!J85</f>
        <v>1</v>
      </c>
      <c r="K85" s="42">
        <f t="shared" si="34"/>
        <v>0</v>
      </c>
      <c r="L85" s="42">
        <f t="shared" si="35"/>
        <v>2245.9002</v>
      </c>
      <c r="M85" s="1"/>
      <c r="N85" s="1"/>
    </row>
    <row r="86" spans="1:14" ht="15.75" customHeight="1">
      <c r="A86" s="35">
        <v>98058</v>
      </c>
      <c r="B86" s="86" t="s">
        <v>163</v>
      </c>
      <c r="C86" s="37" t="s">
        <v>164</v>
      </c>
      <c r="D86" s="36" t="s">
        <v>122</v>
      </c>
      <c r="E86" s="38">
        <v>1</v>
      </c>
      <c r="F86" s="39">
        <v>1793.85</v>
      </c>
      <c r="G86" s="39">
        <f t="shared" si="32"/>
        <v>2245.9002</v>
      </c>
      <c r="H86" s="39">
        <f t="shared" si="33"/>
        <v>2245.9002</v>
      </c>
      <c r="I86" s="44"/>
      <c r="J86" s="41">
        <f>I86+'NAV - BM01'!J86</f>
        <v>1</v>
      </c>
      <c r="K86" s="42">
        <f t="shared" si="34"/>
        <v>0</v>
      </c>
      <c r="L86" s="42">
        <f t="shared" si="35"/>
        <v>2245.9002</v>
      </c>
      <c r="M86" s="1"/>
      <c r="N86" s="1"/>
    </row>
    <row r="87" spans="1:14" ht="15.75" customHeight="1">
      <c r="A87" s="81">
        <v>98062</v>
      </c>
      <c r="B87" s="86" t="s">
        <v>165</v>
      </c>
      <c r="C87" s="92" t="s">
        <v>166</v>
      </c>
      <c r="D87" s="60" t="s">
        <v>122</v>
      </c>
      <c r="E87" s="93">
        <v>1</v>
      </c>
      <c r="F87" s="65">
        <v>2977.07</v>
      </c>
      <c r="G87" s="65">
        <f t="shared" si="32"/>
        <v>3727.2916400000004</v>
      </c>
      <c r="H87" s="65">
        <f t="shared" si="33"/>
        <v>3727.2916400000004</v>
      </c>
      <c r="I87" s="67"/>
      <c r="J87" s="41">
        <f>I87+'NAV - BM01'!J87</f>
        <v>1</v>
      </c>
      <c r="K87" s="94">
        <f t="shared" si="34"/>
        <v>0</v>
      </c>
      <c r="L87" s="94">
        <f t="shared" si="35"/>
        <v>3727.2916400000004</v>
      </c>
      <c r="M87" s="1"/>
      <c r="N87" s="1"/>
    </row>
    <row r="88" spans="1:14" ht="15.75" customHeight="1">
      <c r="A88" s="81">
        <v>102705</v>
      </c>
      <c r="B88" s="86" t="s">
        <v>167</v>
      </c>
      <c r="C88" s="92" t="s">
        <v>168</v>
      </c>
      <c r="D88" s="60" t="s">
        <v>82</v>
      </c>
      <c r="E88" s="93">
        <v>28</v>
      </c>
      <c r="F88" s="65">
        <v>70.34</v>
      </c>
      <c r="G88" s="65">
        <f t="shared" si="32"/>
        <v>88.06568</v>
      </c>
      <c r="H88" s="65">
        <f t="shared" si="33"/>
        <v>2465.8390399999998</v>
      </c>
      <c r="I88" s="67"/>
      <c r="J88" s="41">
        <f>I88+'NAV - BM01'!J88</f>
        <v>0</v>
      </c>
      <c r="K88" s="94">
        <f t="shared" si="34"/>
        <v>0</v>
      </c>
      <c r="L88" s="94">
        <f t="shared" si="35"/>
        <v>0</v>
      </c>
      <c r="M88" s="1"/>
      <c r="N88" s="1"/>
    </row>
    <row r="89" spans="1:14" ht="15.75" customHeight="1">
      <c r="A89" s="24"/>
      <c r="B89" s="69"/>
      <c r="C89" s="84"/>
      <c r="D89" s="69"/>
      <c r="E89" s="69"/>
      <c r="F89" s="70"/>
      <c r="G89" s="70"/>
      <c r="H89" s="70"/>
      <c r="I89" s="71"/>
      <c r="J89" s="71"/>
      <c r="K89" s="71"/>
      <c r="L89" s="72"/>
      <c r="M89" s="1"/>
      <c r="N89" s="1"/>
    </row>
    <row r="90" spans="1:14" ht="15.75" customHeight="1">
      <c r="A90" s="73"/>
      <c r="B90" s="74">
        <v>8</v>
      </c>
      <c r="C90" s="74" t="s">
        <v>169</v>
      </c>
      <c r="D90" s="74"/>
      <c r="E90" s="74"/>
      <c r="F90" s="75"/>
      <c r="G90" s="75"/>
      <c r="H90" s="76">
        <f>SUM(H91:H98)</f>
        <v>5682.2520800000002</v>
      </c>
      <c r="I90" s="77"/>
      <c r="J90" s="78"/>
      <c r="K90" s="79">
        <f>SUM(K91:K98)</f>
        <v>0</v>
      </c>
      <c r="L90" s="80">
        <f>SUM(L91:L95)</f>
        <v>0</v>
      </c>
      <c r="M90" s="1"/>
      <c r="N90" s="1"/>
    </row>
    <row r="91" spans="1:14" ht="15.75" customHeight="1">
      <c r="A91" s="85">
        <v>39390</v>
      </c>
      <c r="B91" s="86" t="s">
        <v>170</v>
      </c>
      <c r="C91" s="55" t="s">
        <v>171</v>
      </c>
      <c r="D91" s="86" t="s">
        <v>122</v>
      </c>
      <c r="E91" s="87">
        <v>12</v>
      </c>
      <c r="F91" s="58">
        <v>24.04</v>
      </c>
      <c r="G91" s="39">
        <f t="shared" ref="G91:G98" si="36">(F91*$E$3/100)+F91</f>
        <v>30.09808</v>
      </c>
      <c r="H91" s="58">
        <f t="shared" ref="H91:H98" si="37">E91*G91</f>
        <v>361.17696000000001</v>
      </c>
      <c r="I91" s="40"/>
      <c r="J91" s="41">
        <f>I91+'NAV - BM01'!J91</f>
        <v>0</v>
      </c>
      <c r="K91" s="42">
        <f t="shared" ref="K91:K98" si="38">I91*H91</f>
        <v>0</v>
      </c>
      <c r="L91" s="42">
        <f t="shared" ref="L91:L98" si="39">J91*H91</f>
        <v>0</v>
      </c>
      <c r="M91" s="1"/>
      <c r="N91" s="1"/>
    </row>
    <row r="92" spans="1:14" ht="15.75" customHeight="1">
      <c r="A92" s="35">
        <v>91926</v>
      </c>
      <c r="B92" s="36" t="s">
        <v>172</v>
      </c>
      <c r="C92" s="37" t="s">
        <v>173</v>
      </c>
      <c r="D92" s="36" t="s">
        <v>82</v>
      </c>
      <c r="E92" s="38">
        <v>185</v>
      </c>
      <c r="F92" s="39">
        <v>4.42</v>
      </c>
      <c r="G92" s="39">
        <f t="shared" si="36"/>
        <v>5.5338399999999996</v>
      </c>
      <c r="H92" s="39">
        <f t="shared" si="37"/>
        <v>1023.7603999999999</v>
      </c>
      <c r="I92" s="44"/>
      <c r="J92" s="41">
        <f>I92+'NAV - BM01'!J92</f>
        <v>0</v>
      </c>
      <c r="K92" s="42">
        <f t="shared" si="38"/>
        <v>0</v>
      </c>
      <c r="L92" s="42">
        <f t="shared" si="39"/>
        <v>0</v>
      </c>
      <c r="M92" s="1"/>
      <c r="N92" s="1"/>
    </row>
    <row r="93" spans="1:14" ht="15.75" customHeight="1">
      <c r="A93" s="35">
        <v>1872</v>
      </c>
      <c r="B93" s="36" t="s">
        <v>174</v>
      </c>
      <c r="C93" s="37" t="s">
        <v>175</v>
      </c>
      <c r="D93" s="36" t="s">
        <v>122</v>
      </c>
      <c r="E93" s="38">
        <v>36</v>
      </c>
      <c r="F93" s="39">
        <v>2.86</v>
      </c>
      <c r="G93" s="39">
        <f t="shared" si="36"/>
        <v>3.5807199999999999</v>
      </c>
      <c r="H93" s="39">
        <f t="shared" si="37"/>
        <v>128.90592000000001</v>
      </c>
      <c r="I93" s="44"/>
      <c r="J93" s="41">
        <f>I93+'NAV - BM01'!J93</f>
        <v>0</v>
      </c>
      <c r="K93" s="42">
        <f t="shared" si="38"/>
        <v>0</v>
      </c>
      <c r="L93" s="42">
        <f t="shared" si="39"/>
        <v>0</v>
      </c>
      <c r="M93" s="1"/>
      <c r="N93" s="1"/>
    </row>
    <row r="94" spans="1:14" ht="15.75" customHeight="1">
      <c r="A94" s="35">
        <v>91834</v>
      </c>
      <c r="B94" s="36" t="s">
        <v>176</v>
      </c>
      <c r="C94" s="37" t="s">
        <v>177</v>
      </c>
      <c r="D94" s="36" t="s">
        <v>82</v>
      </c>
      <c r="E94" s="38">
        <v>125</v>
      </c>
      <c r="F94" s="39">
        <v>19.3</v>
      </c>
      <c r="G94" s="39">
        <f t="shared" si="36"/>
        <v>24.163600000000002</v>
      </c>
      <c r="H94" s="39">
        <f t="shared" si="37"/>
        <v>3020.4500000000003</v>
      </c>
      <c r="I94" s="44"/>
      <c r="J94" s="41">
        <f>I94+'NAV - BM01'!J94</f>
        <v>0</v>
      </c>
      <c r="K94" s="42">
        <f t="shared" si="38"/>
        <v>0</v>
      </c>
      <c r="L94" s="42">
        <f t="shared" si="39"/>
        <v>0</v>
      </c>
      <c r="M94" s="1"/>
      <c r="N94" s="1"/>
    </row>
    <row r="95" spans="1:14" ht="15.75" customHeight="1">
      <c r="A95" s="35">
        <v>91996</v>
      </c>
      <c r="B95" s="36" t="s">
        <v>178</v>
      </c>
      <c r="C95" s="37" t="s">
        <v>179</v>
      </c>
      <c r="D95" s="36" t="s">
        <v>122</v>
      </c>
      <c r="E95" s="38">
        <v>18</v>
      </c>
      <c r="F95" s="39">
        <v>38.44</v>
      </c>
      <c r="G95" s="39">
        <f t="shared" si="36"/>
        <v>48.12688</v>
      </c>
      <c r="H95" s="39">
        <f t="shared" si="37"/>
        <v>866.28384000000005</v>
      </c>
      <c r="I95" s="44"/>
      <c r="J95" s="41">
        <f>I95+'NAV - BM01'!J95</f>
        <v>0</v>
      </c>
      <c r="K95" s="42">
        <f t="shared" si="38"/>
        <v>0</v>
      </c>
      <c r="L95" s="42">
        <f t="shared" si="39"/>
        <v>0</v>
      </c>
      <c r="M95" s="1"/>
      <c r="N95" s="1"/>
    </row>
    <row r="96" spans="1:14" ht="15.75" customHeight="1">
      <c r="A96" s="35">
        <v>91952</v>
      </c>
      <c r="B96" s="36" t="s">
        <v>180</v>
      </c>
      <c r="C96" s="37" t="s">
        <v>181</v>
      </c>
      <c r="D96" s="36" t="s">
        <v>122</v>
      </c>
      <c r="E96" s="38">
        <v>8</v>
      </c>
      <c r="F96" s="39">
        <v>20.64</v>
      </c>
      <c r="G96" s="39">
        <f t="shared" si="36"/>
        <v>25.841280000000001</v>
      </c>
      <c r="H96" s="39">
        <f t="shared" si="37"/>
        <v>206.73024000000001</v>
      </c>
      <c r="I96" s="44"/>
      <c r="J96" s="41">
        <f>I96+'NAV - BM01'!J96</f>
        <v>0</v>
      </c>
      <c r="K96" s="42">
        <f t="shared" si="38"/>
        <v>0</v>
      </c>
      <c r="L96" s="42">
        <f t="shared" si="39"/>
        <v>0</v>
      </c>
      <c r="M96" s="1"/>
      <c r="N96" s="1"/>
    </row>
    <row r="97" spans="1:14" ht="15.75" customHeight="1">
      <c r="A97" s="35">
        <v>93656</v>
      </c>
      <c r="B97" s="36" t="s">
        <v>182</v>
      </c>
      <c r="C97" s="37" t="s">
        <v>183</v>
      </c>
      <c r="D97" s="36" t="s">
        <v>122</v>
      </c>
      <c r="E97" s="38">
        <v>1</v>
      </c>
      <c r="F97" s="39">
        <v>13.46</v>
      </c>
      <c r="G97" s="39">
        <f t="shared" si="36"/>
        <v>16.85192</v>
      </c>
      <c r="H97" s="39">
        <f t="shared" si="37"/>
        <v>16.85192</v>
      </c>
      <c r="I97" s="44"/>
      <c r="J97" s="41">
        <f>I97+'NAV - BM01'!J97</f>
        <v>0</v>
      </c>
      <c r="K97" s="42">
        <f t="shared" si="38"/>
        <v>0</v>
      </c>
      <c r="L97" s="42">
        <f t="shared" si="39"/>
        <v>0</v>
      </c>
      <c r="M97" s="1"/>
      <c r="N97" s="1"/>
    </row>
    <row r="98" spans="1:14" ht="15.75" customHeight="1">
      <c r="A98" s="81">
        <v>93654</v>
      </c>
      <c r="B98" s="60" t="s">
        <v>184</v>
      </c>
      <c r="C98" s="92" t="s">
        <v>185</v>
      </c>
      <c r="D98" s="60" t="s">
        <v>122</v>
      </c>
      <c r="E98" s="93">
        <v>4</v>
      </c>
      <c r="F98" s="65">
        <v>11.6</v>
      </c>
      <c r="G98" s="65">
        <f t="shared" si="36"/>
        <v>14.523199999999999</v>
      </c>
      <c r="H98" s="65">
        <f t="shared" si="37"/>
        <v>58.092799999999997</v>
      </c>
      <c r="I98" s="67"/>
      <c r="J98" s="41">
        <f>I98+'NAV - BM01'!J98</f>
        <v>0</v>
      </c>
      <c r="K98" s="68">
        <f t="shared" si="38"/>
        <v>0</v>
      </c>
      <c r="L98" s="68">
        <f t="shared" si="39"/>
        <v>0</v>
      </c>
      <c r="M98" s="1"/>
      <c r="N98" s="1"/>
    </row>
    <row r="99" spans="1:14" ht="15.75" customHeight="1">
      <c r="A99" s="24"/>
      <c r="B99" s="69"/>
      <c r="C99" s="84"/>
      <c r="D99" s="69"/>
      <c r="E99" s="69"/>
      <c r="F99" s="70"/>
      <c r="G99" s="70"/>
      <c r="H99" s="70"/>
      <c r="I99" s="71"/>
      <c r="J99" s="71"/>
      <c r="K99" s="71"/>
      <c r="L99" s="72"/>
      <c r="M99" s="1"/>
      <c r="N99" s="1"/>
    </row>
    <row r="100" spans="1:14" ht="15.75" customHeight="1">
      <c r="A100" s="73"/>
      <c r="B100" s="74">
        <v>9</v>
      </c>
      <c r="C100" s="74" t="s">
        <v>186</v>
      </c>
      <c r="D100" s="74"/>
      <c r="E100" s="74"/>
      <c r="F100" s="75"/>
      <c r="G100" s="75"/>
      <c r="H100" s="76">
        <f>SUM(H101)</f>
        <v>389.45225320000003</v>
      </c>
      <c r="I100" s="77"/>
      <c r="J100" s="78"/>
      <c r="K100" s="79">
        <f t="shared" ref="K100:L100" si="40">SUM(K101)</f>
        <v>0</v>
      </c>
      <c r="L100" s="80">
        <f t="shared" si="40"/>
        <v>0</v>
      </c>
      <c r="M100" s="1"/>
      <c r="N100" s="1"/>
    </row>
    <row r="101" spans="1:14" ht="15.75" customHeight="1">
      <c r="A101" s="89">
        <v>99814</v>
      </c>
      <c r="B101" s="90" t="s">
        <v>187</v>
      </c>
      <c r="C101" s="61" t="s">
        <v>188</v>
      </c>
      <c r="D101" s="90" t="s">
        <v>27</v>
      </c>
      <c r="E101" s="90">
        <v>198.13</v>
      </c>
      <c r="F101" s="64">
        <v>1.57</v>
      </c>
      <c r="G101" s="65">
        <f>(F101*$E$3/100)+F101</f>
        <v>1.9656400000000001</v>
      </c>
      <c r="H101" s="64">
        <f>E101*G101</f>
        <v>389.45225320000003</v>
      </c>
      <c r="I101" s="95"/>
      <c r="J101" s="41">
        <f>I101+'NAV - BM01'!J101</f>
        <v>0</v>
      </c>
      <c r="K101" s="68">
        <f>I101*H101</f>
        <v>0</v>
      </c>
      <c r="L101" s="68">
        <f>J101*H101</f>
        <v>0</v>
      </c>
      <c r="M101" s="1"/>
      <c r="N101" s="1"/>
    </row>
    <row r="102" spans="1:14" ht="15.75" customHeight="1">
      <c r="A102" s="24"/>
      <c r="B102" s="69"/>
      <c r="C102" s="84"/>
      <c r="D102" s="69"/>
      <c r="E102" s="69"/>
      <c r="F102" s="70"/>
      <c r="G102" s="70"/>
      <c r="H102" s="70"/>
      <c r="I102" s="71"/>
      <c r="J102" s="71"/>
      <c r="K102" s="71"/>
      <c r="L102" s="72"/>
      <c r="M102" s="1"/>
      <c r="N102" s="1"/>
    </row>
    <row r="103" spans="1:14" ht="15.75" customHeight="1">
      <c r="A103" s="96"/>
      <c r="B103" s="97"/>
      <c r="C103" s="97"/>
      <c r="D103" s="97"/>
      <c r="E103" s="97"/>
      <c r="F103" s="97"/>
      <c r="G103" s="98" t="s">
        <v>189</v>
      </c>
      <c r="H103" s="99">
        <f>H9+H13+H34+H38+H52+H66+H73+H90+H100</f>
        <v>249139.34104279999</v>
      </c>
      <c r="I103" s="100"/>
      <c r="J103" s="101">
        <f>L103/H103</f>
        <v>0.24848792290112351</v>
      </c>
      <c r="K103" s="102">
        <f t="shared" ref="K103:L103" si="41">K66+K73+K52+K90+K100+K38+K34+K13+K9</f>
        <v>30996.719570220001</v>
      </c>
      <c r="L103" s="103">
        <f t="shared" si="41"/>
        <v>61908.117368680003</v>
      </c>
      <c r="M103" s="1"/>
      <c r="N103" s="1"/>
    </row>
    <row r="104" spans="1:14" ht="15.75" customHeight="1">
      <c r="A104" s="104" t="s">
        <v>190</v>
      </c>
      <c r="B104" s="12"/>
      <c r="C104" s="12"/>
      <c r="I104" s="17"/>
      <c r="J104" s="17"/>
      <c r="K104" s="17"/>
      <c r="L104" s="18"/>
      <c r="M104" s="1"/>
      <c r="N104" s="1"/>
    </row>
    <row r="105" spans="1:14" ht="15.75" customHeight="1">
      <c r="A105" s="105"/>
      <c r="I105" s="17"/>
      <c r="J105" s="17"/>
      <c r="K105" s="17"/>
      <c r="L105" s="18"/>
      <c r="M105" s="1"/>
      <c r="N105" s="1"/>
    </row>
    <row r="106" spans="1:14" ht="15.75" customHeight="1">
      <c r="A106" s="105"/>
      <c r="I106" s="17"/>
      <c r="J106" s="17"/>
      <c r="K106" s="17"/>
      <c r="L106" s="18"/>
      <c r="M106" s="1"/>
      <c r="N106" s="1"/>
    </row>
    <row r="107" spans="1:14" ht="15.75" customHeight="1">
      <c r="A107" s="105"/>
      <c r="I107" s="17"/>
      <c r="J107" s="17"/>
      <c r="K107" s="17"/>
      <c r="L107" s="18"/>
      <c r="M107" s="1"/>
      <c r="N107" s="1"/>
    </row>
    <row r="108" spans="1:14" ht="15.75" customHeight="1">
      <c r="A108" s="105"/>
      <c r="I108" s="17"/>
      <c r="J108" s="17"/>
      <c r="K108" s="17"/>
      <c r="L108" s="18"/>
      <c r="M108" s="1"/>
      <c r="N108" s="1"/>
    </row>
    <row r="109" spans="1:14" ht="15.75" customHeight="1">
      <c r="A109" s="105"/>
      <c r="C109" s="106" t="s">
        <v>191</v>
      </c>
      <c r="D109" s="106" t="s">
        <v>192</v>
      </c>
      <c r="E109" s="106"/>
      <c r="F109" s="106"/>
      <c r="I109" s="17"/>
      <c r="J109" s="17"/>
      <c r="K109" s="17"/>
      <c r="L109" s="18"/>
      <c r="M109" s="1"/>
      <c r="N109" s="1"/>
    </row>
    <row r="110" spans="1:14" ht="15.75" customHeight="1">
      <c r="A110" s="105"/>
      <c r="C110" s="106" t="s">
        <v>193</v>
      </c>
      <c r="D110" s="200" t="s">
        <v>194</v>
      </c>
      <c r="E110" s="201"/>
      <c r="F110" s="201"/>
      <c r="I110" s="17"/>
      <c r="J110" s="17"/>
      <c r="K110" s="17"/>
      <c r="L110" s="18"/>
      <c r="M110" s="1"/>
      <c r="N110" s="1"/>
    </row>
    <row r="111" spans="1:14" ht="15.75" customHeight="1">
      <c r="A111" s="105"/>
      <c r="I111" s="17"/>
      <c r="J111" s="17"/>
      <c r="K111" s="17"/>
      <c r="L111" s="18"/>
      <c r="M111" s="1"/>
      <c r="N111" s="1"/>
    </row>
    <row r="112" spans="1:14" ht="15.75" customHeight="1">
      <c r="A112" s="105"/>
      <c r="I112" s="17"/>
      <c r="J112" s="17"/>
      <c r="K112" s="17"/>
      <c r="L112" s="18"/>
      <c r="M112" s="1"/>
      <c r="N112" s="1"/>
    </row>
    <row r="113" spans="1:14" ht="15.75" customHeight="1">
      <c r="A113" s="105"/>
      <c r="I113" s="17"/>
      <c r="J113" s="17"/>
      <c r="K113" s="17"/>
      <c r="L113" s="18"/>
      <c r="M113" s="1"/>
      <c r="N113" s="1"/>
    </row>
    <row r="114" spans="1:14" ht="15.75" customHeight="1">
      <c r="A114" s="105"/>
      <c r="I114" s="17"/>
      <c r="J114" s="17"/>
      <c r="K114" s="17"/>
      <c r="L114" s="18"/>
      <c r="M114" s="1"/>
      <c r="N114" s="1"/>
    </row>
    <row r="115" spans="1:14" ht="15.75" customHeight="1">
      <c r="A115" s="105"/>
      <c r="I115" s="17"/>
      <c r="J115" s="17"/>
      <c r="K115" s="17"/>
      <c r="L115" s="18"/>
      <c r="M115" s="1"/>
      <c r="N115" s="1"/>
    </row>
    <row r="116" spans="1:14" ht="15.75" customHeight="1">
      <c r="A116" s="105"/>
      <c r="I116" s="17"/>
      <c r="J116" s="17"/>
      <c r="K116" s="17"/>
      <c r="L116" s="18"/>
      <c r="M116" s="1"/>
      <c r="N116" s="1"/>
    </row>
    <row r="117" spans="1:14" ht="15.75" customHeight="1">
      <c r="A117" s="105"/>
      <c r="I117" s="17"/>
      <c r="J117" s="17"/>
      <c r="K117" s="17"/>
      <c r="L117" s="18"/>
      <c r="M117" s="1"/>
      <c r="N117" s="1"/>
    </row>
    <row r="118" spans="1:14" ht="15.75" customHeight="1">
      <c r="A118" s="105"/>
      <c r="I118" s="17"/>
      <c r="J118" s="17"/>
      <c r="K118" s="17"/>
      <c r="L118" s="18"/>
      <c r="M118" s="1"/>
      <c r="N118" s="1"/>
    </row>
    <row r="119" spans="1:14" ht="15.75" customHeight="1">
      <c r="A119" s="105"/>
      <c r="I119" s="17"/>
      <c r="J119" s="17"/>
      <c r="K119" s="17"/>
      <c r="L119" s="18"/>
      <c r="M119" s="1"/>
      <c r="N119" s="1"/>
    </row>
    <row r="120" spans="1:14" ht="15.75" customHeight="1">
      <c r="A120" s="105"/>
      <c r="I120" s="17"/>
      <c r="J120" s="17"/>
      <c r="K120" s="17"/>
      <c r="L120" s="18"/>
      <c r="M120" s="1"/>
      <c r="N120" s="1"/>
    </row>
    <row r="121" spans="1:14" ht="15.75" customHeight="1">
      <c r="A121" s="105"/>
      <c r="I121" s="17"/>
      <c r="J121" s="17"/>
      <c r="K121" s="17"/>
      <c r="L121" s="18"/>
      <c r="M121" s="1"/>
      <c r="N121" s="1"/>
    </row>
    <row r="122" spans="1:14" ht="15.75" customHeight="1">
      <c r="A122" s="105"/>
      <c r="I122" s="17"/>
      <c r="J122" s="17"/>
      <c r="K122" s="17"/>
      <c r="L122" s="18"/>
      <c r="M122" s="1"/>
      <c r="N122" s="1"/>
    </row>
    <row r="123" spans="1:14" ht="15.75" customHeight="1">
      <c r="A123" s="105"/>
      <c r="I123" s="17"/>
      <c r="J123" s="17"/>
      <c r="K123" s="17"/>
      <c r="L123" s="18"/>
      <c r="M123" s="1"/>
      <c r="N123" s="1"/>
    </row>
    <row r="124" spans="1:14" ht="15.75" customHeight="1">
      <c r="A124" s="105"/>
      <c r="I124" s="17"/>
      <c r="J124" s="17"/>
      <c r="K124" s="17"/>
      <c r="L124" s="18"/>
      <c r="M124" s="1"/>
      <c r="N124" s="1"/>
    </row>
    <row r="125" spans="1:14" ht="15.75" customHeight="1">
      <c r="A125" s="105"/>
      <c r="I125" s="17"/>
      <c r="J125" s="17"/>
      <c r="K125" s="17"/>
      <c r="L125" s="18"/>
      <c r="M125" s="1"/>
      <c r="N125" s="1"/>
    </row>
    <row r="126" spans="1:14" ht="15.75" customHeight="1">
      <c r="A126" s="105"/>
      <c r="I126" s="17"/>
      <c r="J126" s="17"/>
      <c r="K126" s="17"/>
      <c r="L126" s="18"/>
      <c r="M126" s="1"/>
      <c r="N126" s="1"/>
    </row>
    <row r="127" spans="1:14" ht="15.75" customHeight="1">
      <c r="A127" s="105"/>
      <c r="I127" s="17"/>
      <c r="J127" s="17"/>
      <c r="K127" s="17"/>
      <c r="L127" s="18"/>
      <c r="M127" s="1"/>
      <c r="N127" s="1"/>
    </row>
    <row r="128" spans="1:14" ht="15.75" customHeight="1">
      <c r="A128" s="105"/>
      <c r="I128" s="17"/>
      <c r="J128" s="17"/>
      <c r="K128" s="17"/>
      <c r="L128" s="18"/>
      <c r="M128" s="1"/>
      <c r="N128" s="1"/>
    </row>
    <row r="129" spans="1:14" ht="15.75" customHeight="1">
      <c r="A129" s="105"/>
      <c r="I129" s="17"/>
      <c r="J129" s="17"/>
      <c r="K129" s="17"/>
      <c r="L129" s="18"/>
      <c r="M129" s="1"/>
      <c r="N129" s="1"/>
    </row>
    <row r="130" spans="1:14" ht="15.75" customHeight="1">
      <c r="A130" s="105"/>
      <c r="I130" s="17"/>
      <c r="J130" s="17"/>
      <c r="K130" s="17"/>
      <c r="L130" s="18"/>
      <c r="M130" s="1"/>
      <c r="N130" s="1"/>
    </row>
    <row r="131" spans="1:14" ht="15.75" customHeight="1">
      <c r="A131" s="105"/>
      <c r="I131" s="17"/>
      <c r="J131" s="17"/>
      <c r="K131" s="17"/>
      <c r="L131" s="18"/>
      <c r="M131" s="1"/>
      <c r="N131" s="1"/>
    </row>
    <row r="132" spans="1:14" ht="15.75" customHeight="1">
      <c r="A132" s="105"/>
      <c r="I132" s="17"/>
      <c r="J132" s="17"/>
      <c r="K132" s="17"/>
      <c r="L132" s="18"/>
      <c r="M132" s="1"/>
      <c r="N132" s="1"/>
    </row>
    <row r="133" spans="1:14" ht="15.75" customHeight="1">
      <c r="A133" s="105"/>
      <c r="I133" s="17"/>
      <c r="J133" s="17"/>
      <c r="K133" s="17"/>
      <c r="L133" s="18"/>
      <c r="M133" s="1"/>
      <c r="N133" s="1"/>
    </row>
    <row r="134" spans="1:14" ht="15.75" customHeight="1">
      <c r="A134" s="105"/>
      <c r="I134" s="17"/>
      <c r="J134" s="17"/>
      <c r="K134" s="17"/>
      <c r="L134" s="18"/>
      <c r="M134" s="1"/>
      <c r="N134" s="1"/>
    </row>
    <row r="135" spans="1:14" ht="15.75" customHeight="1">
      <c r="A135" s="105"/>
      <c r="I135" s="17"/>
      <c r="J135" s="17"/>
      <c r="K135" s="17"/>
      <c r="L135" s="18"/>
      <c r="M135" s="1"/>
      <c r="N135" s="1"/>
    </row>
    <row r="136" spans="1:14" ht="15.75" customHeight="1">
      <c r="A136" s="105"/>
      <c r="I136" s="17"/>
      <c r="J136" s="17"/>
      <c r="K136" s="17"/>
      <c r="L136" s="18"/>
      <c r="M136" s="1"/>
      <c r="N136" s="1"/>
    </row>
    <row r="137" spans="1:14" ht="15.75" customHeight="1">
      <c r="A137" s="105"/>
      <c r="I137" s="17"/>
      <c r="J137" s="17"/>
      <c r="K137" s="17"/>
      <c r="L137" s="18"/>
      <c r="M137" s="1"/>
      <c r="N137" s="1"/>
    </row>
    <row r="138" spans="1:14" ht="15.75" customHeight="1">
      <c r="A138" s="105"/>
      <c r="I138" s="17"/>
      <c r="J138" s="17"/>
      <c r="K138" s="17"/>
      <c r="L138" s="18"/>
      <c r="M138" s="1"/>
      <c r="N138" s="1"/>
    </row>
    <row r="139" spans="1:14" ht="15.75" customHeight="1">
      <c r="A139" s="105"/>
      <c r="I139" s="17"/>
      <c r="J139" s="17"/>
      <c r="K139" s="17"/>
      <c r="L139" s="18"/>
      <c r="M139" s="1"/>
      <c r="N139" s="1"/>
    </row>
    <row r="140" spans="1:14" ht="15.75" customHeight="1">
      <c r="A140" s="105"/>
      <c r="I140" s="17"/>
      <c r="J140" s="17"/>
      <c r="K140" s="17"/>
      <c r="L140" s="18"/>
      <c r="M140" s="1"/>
      <c r="N140" s="1"/>
    </row>
    <row r="141" spans="1:14" ht="15.75" customHeight="1">
      <c r="A141" s="105"/>
      <c r="I141" s="17"/>
      <c r="J141" s="17"/>
      <c r="K141" s="17"/>
      <c r="L141" s="18"/>
      <c r="M141" s="1"/>
      <c r="N141" s="1"/>
    </row>
    <row r="142" spans="1:14" ht="15.75" customHeight="1">
      <c r="A142" s="105"/>
      <c r="I142" s="17"/>
      <c r="J142" s="17"/>
      <c r="K142" s="17"/>
      <c r="L142" s="18"/>
      <c r="M142" s="1"/>
      <c r="N142" s="1"/>
    </row>
    <row r="143" spans="1:14" ht="15.75" customHeight="1">
      <c r="A143" s="105"/>
      <c r="I143" s="17"/>
      <c r="J143" s="17"/>
      <c r="K143" s="17"/>
      <c r="L143" s="18"/>
      <c r="M143" s="1"/>
      <c r="N143" s="1"/>
    </row>
    <row r="144" spans="1:14" ht="15.75" customHeight="1">
      <c r="A144" s="105"/>
      <c r="I144" s="17"/>
      <c r="J144" s="17"/>
      <c r="K144" s="17"/>
      <c r="L144" s="18"/>
      <c r="M144" s="1"/>
      <c r="N144" s="1"/>
    </row>
    <row r="145" spans="1:14" ht="15.75" customHeight="1">
      <c r="A145" s="105"/>
      <c r="I145" s="17"/>
      <c r="J145" s="17"/>
      <c r="K145" s="17"/>
      <c r="L145" s="18"/>
      <c r="M145" s="1"/>
      <c r="N145" s="1"/>
    </row>
    <row r="146" spans="1:14" ht="15.75" customHeight="1">
      <c r="A146" s="105"/>
      <c r="I146" s="17"/>
      <c r="J146" s="17"/>
      <c r="K146" s="17"/>
      <c r="L146" s="18"/>
      <c r="M146" s="1"/>
      <c r="N146" s="1"/>
    </row>
    <row r="147" spans="1:14" ht="15.75" customHeight="1">
      <c r="A147" s="105"/>
      <c r="I147" s="17"/>
      <c r="J147" s="17"/>
      <c r="K147" s="17"/>
      <c r="L147" s="18"/>
      <c r="M147" s="1"/>
      <c r="N147" s="1"/>
    </row>
    <row r="148" spans="1:14" ht="15.75" customHeight="1">
      <c r="A148" s="105"/>
      <c r="I148" s="17"/>
      <c r="J148" s="17"/>
      <c r="K148" s="17"/>
      <c r="L148" s="18"/>
      <c r="M148" s="1"/>
      <c r="N148" s="1"/>
    </row>
    <row r="149" spans="1:14" ht="15.75" customHeight="1">
      <c r="A149" s="105"/>
      <c r="I149" s="17"/>
      <c r="J149" s="17"/>
      <c r="K149" s="17"/>
      <c r="L149" s="18"/>
      <c r="M149" s="1"/>
      <c r="N149" s="1"/>
    </row>
    <row r="150" spans="1:14" ht="15.75" customHeight="1">
      <c r="A150" s="105"/>
      <c r="I150" s="17"/>
      <c r="J150" s="17"/>
      <c r="K150" s="17"/>
      <c r="L150" s="18"/>
      <c r="M150" s="1"/>
      <c r="N150" s="1"/>
    </row>
    <row r="151" spans="1:14" ht="15.75" customHeight="1">
      <c r="A151" s="105"/>
      <c r="I151" s="17"/>
      <c r="J151" s="17"/>
      <c r="K151" s="17"/>
      <c r="L151" s="18"/>
      <c r="M151" s="1"/>
      <c r="N151" s="1"/>
    </row>
    <row r="152" spans="1:14" ht="15.75" customHeight="1">
      <c r="A152" s="105"/>
      <c r="I152" s="17"/>
      <c r="J152" s="17"/>
      <c r="K152" s="17"/>
      <c r="L152" s="18"/>
      <c r="M152" s="1"/>
      <c r="N152" s="1"/>
    </row>
    <row r="153" spans="1:14" ht="15.75" customHeight="1">
      <c r="A153" s="105"/>
      <c r="I153" s="17"/>
      <c r="J153" s="17"/>
      <c r="K153" s="17"/>
      <c r="L153" s="18"/>
      <c r="M153" s="1"/>
      <c r="N153" s="1"/>
    </row>
    <row r="154" spans="1:14" ht="15.75" customHeight="1">
      <c r="A154" s="105"/>
      <c r="I154" s="17"/>
      <c r="J154" s="17"/>
      <c r="K154" s="17"/>
      <c r="L154" s="18"/>
      <c r="M154" s="1"/>
      <c r="N154" s="1"/>
    </row>
    <row r="155" spans="1:14" ht="15.75" customHeight="1">
      <c r="A155" s="105"/>
      <c r="I155" s="17"/>
      <c r="J155" s="17"/>
      <c r="K155" s="17"/>
      <c r="L155" s="18"/>
      <c r="M155" s="1"/>
      <c r="N155" s="1"/>
    </row>
    <row r="156" spans="1:14" ht="15.75" customHeight="1">
      <c r="A156" s="105"/>
      <c r="I156" s="17"/>
      <c r="J156" s="17"/>
      <c r="K156" s="17"/>
      <c r="L156" s="18"/>
      <c r="M156" s="1"/>
      <c r="N156" s="1"/>
    </row>
    <row r="157" spans="1:14" ht="15.75" customHeight="1">
      <c r="A157" s="105"/>
      <c r="I157" s="17"/>
      <c r="J157" s="17"/>
      <c r="K157" s="17"/>
      <c r="L157" s="18"/>
      <c r="M157" s="1"/>
      <c r="N157" s="1"/>
    </row>
    <row r="158" spans="1:14" ht="15.75" customHeight="1">
      <c r="A158" s="105"/>
      <c r="I158" s="17"/>
      <c r="J158" s="17"/>
      <c r="K158" s="17"/>
      <c r="L158" s="18"/>
      <c r="M158" s="1"/>
      <c r="N158" s="1"/>
    </row>
    <row r="159" spans="1:14" ht="15.75" customHeight="1">
      <c r="A159" s="105"/>
      <c r="I159" s="17"/>
      <c r="J159" s="17"/>
      <c r="K159" s="17"/>
      <c r="L159" s="18"/>
      <c r="M159" s="1"/>
      <c r="N159" s="1"/>
    </row>
    <row r="160" spans="1:14" ht="15.75" customHeight="1">
      <c r="A160" s="105"/>
      <c r="I160" s="17"/>
      <c r="J160" s="17"/>
      <c r="K160" s="17"/>
      <c r="L160" s="18"/>
      <c r="M160" s="1"/>
      <c r="N160" s="1"/>
    </row>
    <row r="161" spans="1:14" ht="15.75" customHeight="1">
      <c r="A161" s="105"/>
      <c r="I161" s="17"/>
      <c r="J161" s="17"/>
      <c r="K161" s="17"/>
      <c r="L161" s="18"/>
      <c r="M161" s="1"/>
      <c r="N161" s="1"/>
    </row>
    <row r="162" spans="1:14" ht="15.75" customHeight="1">
      <c r="A162" s="105"/>
      <c r="I162" s="17"/>
      <c r="J162" s="17"/>
      <c r="K162" s="17"/>
      <c r="L162" s="18"/>
      <c r="M162" s="1"/>
      <c r="N162" s="1"/>
    </row>
    <row r="163" spans="1:14" ht="15.75" customHeight="1">
      <c r="A163" s="105"/>
      <c r="I163" s="17"/>
      <c r="J163" s="17"/>
      <c r="K163" s="17"/>
      <c r="L163" s="18"/>
      <c r="M163" s="1"/>
      <c r="N163" s="1"/>
    </row>
    <row r="164" spans="1:14" ht="15.75" customHeight="1">
      <c r="A164" s="105"/>
      <c r="I164" s="17"/>
      <c r="J164" s="17"/>
      <c r="K164" s="17"/>
      <c r="L164" s="18"/>
      <c r="M164" s="1"/>
      <c r="N164" s="1"/>
    </row>
    <row r="165" spans="1:14" ht="15.75" customHeight="1">
      <c r="A165" s="105"/>
      <c r="I165" s="17"/>
      <c r="J165" s="17"/>
      <c r="K165" s="17"/>
      <c r="L165" s="18"/>
      <c r="M165" s="1"/>
      <c r="N165" s="1"/>
    </row>
    <row r="166" spans="1:14" ht="15.75" customHeight="1">
      <c r="A166" s="105"/>
      <c r="I166" s="17"/>
      <c r="J166" s="17"/>
      <c r="K166" s="17"/>
      <c r="L166" s="18"/>
      <c r="M166" s="1"/>
      <c r="N166" s="1"/>
    </row>
    <row r="167" spans="1:14" ht="15.75" customHeight="1">
      <c r="A167" s="105"/>
      <c r="I167" s="17"/>
      <c r="J167" s="17"/>
      <c r="K167" s="17"/>
      <c r="L167" s="18"/>
      <c r="M167" s="1"/>
      <c r="N167" s="1"/>
    </row>
    <row r="168" spans="1:14" ht="15.75" customHeight="1">
      <c r="A168" s="105"/>
      <c r="I168" s="17"/>
      <c r="J168" s="17"/>
      <c r="K168" s="17"/>
      <c r="L168" s="18"/>
      <c r="M168" s="1"/>
      <c r="N168" s="1"/>
    </row>
    <row r="169" spans="1:14" ht="15.75" customHeight="1">
      <c r="A169" s="105"/>
      <c r="I169" s="17"/>
      <c r="J169" s="17"/>
      <c r="K169" s="17"/>
      <c r="L169" s="18"/>
      <c r="M169" s="1"/>
      <c r="N169" s="1"/>
    </row>
    <row r="170" spans="1:14" ht="15.75" customHeight="1">
      <c r="A170" s="105"/>
      <c r="I170" s="17"/>
      <c r="J170" s="17"/>
      <c r="K170" s="17"/>
      <c r="L170" s="18"/>
      <c r="M170" s="1"/>
      <c r="N170" s="1"/>
    </row>
    <row r="171" spans="1:14" ht="15.75" customHeight="1">
      <c r="A171" s="105"/>
      <c r="I171" s="17"/>
      <c r="J171" s="17"/>
      <c r="K171" s="17"/>
      <c r="L171" s="18"/>
      <c r="M171" s="1"/>
      <c r="N171" s="1"/>
    </row>
    <row r="172" spans="1:14" ht="15.75" customHeight="1">
      <c r="A172" s="105"/>
      <c r="I172" s="17"/>
      <c r="J172" s="17"/>
      <c r="K172" s="17"/>
      <c r="L172" s="18"/>
      <c r="M172" s="1"/>
      <c r="N172" s="1"/>
    </row>
    <row r="173" spans="1:14" ht="15.75" customHeight="1">
      <c r="A173" s="105"/>
      <c r="I173" s="17"/>
      <c r="J173" s="17"/>
      <c r="K173" s="17"/>
      <c r="L173" s="18"/>
      <c r="M173" s="1"/>
      <c r="N173" s="1"/>
    </row>
    <row r="174" spans="1:14" ht="15.75" customHeight="1">
      <c r="A174" s="105"/>
      <c r="I174" s="17"/>
      <c r="J174" s="17"/>
      <c r="K174" s="17"/>
      <c r="L174" s="18"/>
      <c r="M174" s="1"/>
      <c r="N174" s="1"/>
    </row>
    <row r="175" spans="1:14" ht="15.75" customHeight="1">
      <c r="A175" s="105"/>
      <c r="I175" s="17"/>
      <c r="J175" s="17"/>
      <c r="K175" s="17"/>
      <c r="L175" s="18"/>
      <c r="M175" s="1"/>
      <c r="N175" s="1"/>
    </row>
    <row r="176" spans="1:14" ht="15.75" customHeight="1">
      <c r="A176" s="105"/>
      <c r="I176" s="17"/>
      <c r="J176" s="17"/>
      <c r="K176" s="17"/>
      <c r="L176" s="18"/>
      <c r="M176" s="1"/>
      <c r="N176" s="1"/>
    </row>
    <row r="177" spans="1:14" ht="15.75" customHeight="1">
      <c r="A177" s="105"/>
      <c r="I177" s="17"/>
      <c r="J177" s="17"/>
      <c r="K177" s="17"/>
      <c r="L177" s="18"/>
      <c r="M177" s="1"/>
      <c r="N177" s="1"/>
    </row>
    <row r="178" spans="1:14" ht="15.75" customHeight="1">
      <c r="A178" s="105"/>
      <c r="I178" s="17"/>
      <c r="J178" s="17"/>
      <c r="K178" s="17"/>
      <c r="L178" s="18"/>
      <c r="M178" s="1"/>
      <c r="N178" s="1"/>
    </row>
    <row r="179" spans="1:14" ht="15.75" customHeight="1">
      <c r="A179" s="105"/>
      <c r="I179" s="17"/>
      <c r="J179" s="17"/>
      <c r="K179" s="17"/>
      <c r="L179" s="18"/>
      <c r="M179" s="1"/>
      <c r="N179" s="1"/>
    </row>
    <row r="180" spans="1:14" ht="15.75" customHeight="1">
      <c r="A180" s="105"/>
      <c r="I180" s="17"/>
      <c r="J180" s="17"/>
      <c r="K180" s="17"/>
      <c r="L180" s="18"/>
      <c r="M180" s="1"/>
      <c r="N180" s="1"/>
    </row>
    <row r="181" spans="1:14" ht="15.75" customHeight="1">
      <c r="A181" s="105"/>
      <c r="I181" s="17"/>
      <c r="J181" s="17"/>
      <c r="K181" s="17"/>
      <c r="L181" s="18"/>
      <c r="M181" s="1"/>
      <c r="N181" s="1"/>
    </row>
    <row r="182" spans="1:14" ht="15.75" customHeight="1">
      <c r="A182" s="105"/>
      <c r="I182" s="17"/>
      <c r="J182" s="17"/>
      <c r="K182" s="17"/>
      <c r="L182" s="18"/>
      <c r="M182" s="1"/>
      <c r="N182" s="1"/>
    </row>
    <row r="183" spans="1:14" ht="15.75" customHeight="1">
      <c r="A183" s="105"/>
      <c r="I183" s="17"/>
      <c r="J183" s="17"/>
      <c r="K183" s="17"/>
      <c r="L183" s="18"/>
      <c r="M183" s="1"/>
      <c r="N183" s="1"/>
    </row>
    <row r="184" spans="1:14" ht="15.75" customHeight="1">
      <c r="A184" s="105"/>
      <c r="I184" s="17"/>
      <c r="J184" s="17"/>
      <c r="K184" s="17"/>
      <c r="L184" s="18"/>
      <c r="M184" s="1"/>
      <c r="N184" s="1"/>
    </row>
    <row r="185" spans="1:14" ht="15.75" customHeight="1">
      <c r="A185" s="105"/>
      <c r="I185" s="17"/>
      <c r="J185" s="17"/>
      <c r="K185" s="17"/>
      <c r="L185" s="18"/>
      <c r="M185" s="1"/>
      <c r="N185" s="1"/>
    </row>
    <row r="186" spans="1:14" ht="15.75" customHeight="1">
      <c r="A186" s="105"/>
      <c r="I186" s="17"/>
      <c r="J186" s="17"/>
      <c r="K186" s="17"/>
      <c r="L186" s="18"/>
      <c r="M186" s="1"/>
      <c r="N186" s="1"/>
    </row>
    <row r="187" spans="1:14" ht="15.75" customHeight="1">
      <c r="A187" s="105"/>
      <c r="I187" s="17"/>
      <c r="J187" s="17"/>
      <c r="K187" s="17"/>
      <c r="L187" s="18"/>
      <c r="M187" s="1"/>
      <c r="N187" s="1"/>
    </row>
    <row r="188" spans="1:14" ht="15.75" customHeight="1">
      <c r="A188" s="105"/>
      <c r="I188" s="17"/>
      <c r="J188" s="17"/>
      <c r="K188" s="17"/>
      <c r="L188" s="18"/>
      <c r="M188" s="1"/>
      <c r="N188" s="1"/>
    </row>
    <row r="189" spans="1:14" ht="15.75" customHeight="1">
      <c r="A189" s="105"/>
      <c r="I189" s="17"/>
      <c r="J189" s="17"/>
      <c r="K189" s="17"/>
      <c r="L189" s="18"/>
      <c r="M189" s="1"/>
      <c r="N189" s="1"/>
    </row>
    <row r="190" spans="1:14" ht="15.75" customHeight="1">
      <c r="A190" s="105"/>
      <c r="I190" s="17"/>
      <c r="J190" s="17"/>
      <c r="K190" s="17"/>
      <c r="L190" s="18"/>
      <c r="M190" s="1"/>
      <c r="N190" s="1"/>
    </row>
    <row r="191" spans="1:14" ht="15.75" customHeight="1">
      <c r="A191" s="105"/>
      <c r="I191" s="17"/>
      <c r="J191" s="17"/>
      <c r="K191" s="17"/>
      <c r="L191" s="18"/>
      <c r="M191" s="1"/>
      <c r="N191" s="1"/>
    </row>
    <row r="192" spans="1:14" ht="15.75" customHeight="1">
      <c r="A192" s="105"/>
      <c r="I192" s="17"/>
      <c r="J192" s="17"/>
      <c r="K192" s="17"/>
      <c r="L192" s="18"/>
      <c r="M192" s="1"/>
      <c r="N192" s="1"/>
    </row>
    <row r="193" spans="1:14" ht="15.75" customHeight="1">
      <c r="A193" s="105"/>
      <c r="I193" s="17"/>
      <c r="J193" s="17"/>
      <c r="K193" s="17"/>
      <c r="L193" s="18"/>
      <c r="M193" s="1"/>
      <c r="N193" s="1"/>
    </row>
    <row r="194" spans="1:14" ht="15.75" customHeight="1">
      <c r="A194" s="105"/>
      <c r="I194" s="17"/>
      <c r="J194" s="17"/>
      <c r="K194" s="17"/>
      <c r="L194" s="18"/>
      <c r="M194" s="1"/>
      <c r="N194" s="1"/>
    </row>
    <row r="195" spans="1:14" ht="15.75" customHeight="1">
      <c r="A195" s="105"/>
      <c r="I195" s="17"/>
      <c r="J195" s="17"/>
      <c r="K195" s="17"/>
      <c r="L195" s="18"/>
      <c r="M195" s="1"/>
      <c r="N195" s="1"/>
    </row>
    <row r="196" spans="1:14" ht="15.75" customHeight="1">
      <c r="A196" s="105"/>
      <c r="I196" s="17"/>
      <c r="J196" s="17"/>
      <c r="K196" s="17"/>
      <c r="L196" s="18"/>
      <c r="M196" s="1"/>
      <c r="N196" s="1"/>
    </row>
    <row r="197" spans="1:14" ht="15.75" customHeight="1">
      <c r="A197" s="105"/>
      <c r="I197" s="17"/>
      <c r="J197" s="17"/>
      <c r="K197" s="17"/>
      <c r="L197" s="18"/>
      <c r="M197" s="1"/>
      <c r="N197" s="1"/>
    </row>
    <row r="198" spans="1:14" ht="15.75" customHeight="1">
      <c r="A198" s="105"/>
      <c r="I198" s="17"/>
      <c r="J198" s="17"/>
      <c r="K198" s="17"/>
      <c r="L198" s="18"/>
      <c r="M198" s="1"/>
      <c r="N198" s="1"/>
    </row>
    <row r="199" spans="1:14" ht="15.75" customHeight="1">
      <c r="A199" s="105"/>
      <c r="I199" s="17"/>
      <c r="J199" s="17"/>
      <c r="K199" s="17"/>
      <c r="L199" s="18"/>
      <c r="M199" s="1"/>
      <c r="N199" s="1"/>
    </row>
    <row r="200" spans="1:14" ht="15.75" customHeight="1">
      <c r="A200" s="105"/>
      <c r="I200" s="17"/>
      <c r="J200" s="17"/>
      <c r="K200" s="17"/>
      <c r="L200" s="18"/>
      <c r="M200" s="1"/>
      <c r="N200" s="1"/>
    </row>
    <row r="201" spans="1:14" ht="15.75" customHeight="1">
      <c r="A201" s="105"/>
      <c r="I201" s="17"/>
      <c r="J201" s="17"/>
      <c r="K201" s="17"/>
      <c r="L201" s="18"/>
      <c r="M201" s="1"/>
      <c r="N201" s="1"/>
    </row>
    <row r="202" spans="1:14" ht="15.75" customHeight="1">
      <c r="A202" s="105"/>
      <c r="I202" s="17"/>
      <c r="J202" s="17"/>
      <c r="K202" s="17"/>
      <c r="L202" s="18"/>
      <c r="M202" s="1"/>
      <c r="N202" s="1"/>
    </row>
    <row r="203" spans="1:14" ht="15.75" customHeight="1">
      <c r="A203" s="105"/>
      <c r="I203" s="17"/>
      <c r="J203" s="17"/>
      <c r="K203" s="17"/>
      <c r="L203" s="18"/>
      <c r="M203" s="1"/>
      <c r="N203" s="1"/>
    </row>
    <row r="204" spans="1:14" ht="15.75" customHeight="1">
      <c r="A204" s="105"/>
      <c r="I204" s="17"/>
      <c r="J204" s="17"/>
      <c r="K204" s="17"/>
      <c r="L204" s="18"/>
      <c r="M204" s="1"/>
      <c r="N204" s="1"/>
    </row>
    <row r="205" spans="1:14" ht="15.75" customHeight="1">
      <c r="A205" s="105"/>
      <c r="I205" s="17"/>
      <c r="J205" s="17"/>
      <c r="K205" s="17"/>
      <c r="L205" s="18"/>
      <c r="M205" s="1"/>
      <c r="N205" s="1"/>
    </row>
    <row r="206" spans="1:14" ht="15.75" customHeight="1">
      <c r="A206" s="105"/>
      <c r="I206" s="17"/>
      <c r="J206" s="17"/>
      <c r="K206" s="17"/>
      <c r="L206" s="18"/>
      <c r="M206" s="1"/>
      <c r="N206" s="1"/>
    </row>
    <row r="207" spans="1:14" ht="15.75" customHeight="1">
      <c r="A207" s="105"/>
      <c r="I207" s="17"/>
      <c r="J207" s="17"/>
      <c r="K207" s="17"/>
      <c r="L207" s="18"/>
      <c r="M207" s="1"/>
      <c r="N207" s="1"/>
    </row>
    <row r="208" spans="1:14" ht="15.75" customHeight="1">
      <c r="A208" s="105"/>
      <c r="I208" s="17"/>
      <c r="J208" s="17"/>
      <c r="K208" s="17"/>
      <c r="L208" s="18"/>
      <c r="M208" s="1"/>
      <c r="N208" s="1"/>
    </row>
    <row r="209" spans="1:14" ht="15.75" customHeight="1">
      <c r="A209" s="105"/>
      <c r="I209" s="17"/>
      <c r="J209" s="17"/>
      <c r="K209" s="17"/>
      <c r="L209" s="18"/>
      <c r="M209" s="1"/>
      <c r="N209" s="1"/>
    </row>
    <row r="210" spans="1:14" ht="15.75" customHeight="1">
      <c r="A210" s="105"/>
      <c r="I210" s="17"/>
      <c r="J210" s="17"/>
      <c r="K210" s="17"/>
      <c r="L210" s="18"/>
      <c r="M210" s="1"/>
      <c r="N210" s="1"/>
    </row>
    <row r="211" spans="1:14" ht="15.75" customHeight="1">
      <c r="A211" s="105"/>
      <c r="I211" s="17"/>
      <c r="J211" s="17"/>
      <c r="K211" s="17"/>
      <c r="L211" s="18"/>
      <c r="M211" s="1"/>
      <c r="N211" s="1"/>
    </row>
    <row r="212" spans="1:14" ht="15.75" customHeight="1">
      <c r="A212" s="105"/>
      <c r="I212" s="17"/>
      <c r="J212" s="17"/>
      <c r="K212" s="17"/>
      <c r="L212" s="18"/>
      <c r="M212" s="1"/>
      <c r="N212" s="1"/>
    </row>
    <row r="213" spans="1:14" ht="15.75" customHeight="1">
      <c r="A213" s="105"/>
      <c r="I213" s="17"/>
      <c r="J213" s="17"/>
      <c r="K213" s="17"/>
      <c r="L213" s="18"/>
      <c r="M213" s="1"/>
      <c r="N213" s="1"/>
    </row>
    <row r="214" spans="1:14" ht="15.75" customHeight="1">
      <c r="A214" s="105"/>
      <c r="I214" s="17"/>
      <c r="J214" s="17"/>
      <c r="K214" s="17"/>
      <c r="L214" s="18"/>
      <c r="M214" s="1"/>
      <c r="N214" s="1"/>
    </row>
    <row r="215" spans="1:14" ht="15.75" customHeight="1">
      <c r="A215" s="105"/>
      <c r="I215" s="17"/>
      <c r="J215" s="17"/>
      <c r="K215" s="17"/>
      <c r="L215" s="18"/>
      <c r="M215" s="1"/>
      <c r="N215" s="1"/>
    </row>
    <row r="216" spans="1:14" ht="15.75" customHeight="1">
      <c r="A216" s="105"/>
      <c r="I216" s="17"/>
      <c r="J216" s="17"/>
      <c r="K216" s="17"/>
      <c r="L216" s="18"/>
      <c r="M216" s="1"/>
      <c r="N216" s="1"/>
    </row>
    <row r="217" spans="1:14" ht="15.75" customHeight="1">
      <c r="A217" s="105"/>
      <c r="I217" s="17"/>
      <c r="J217" s="17"/>
      <c r="K217" s="17"/>
      <c r="L217" s="18"/>
      <c r="M217" s="1"/>
      <c r="N217" s="1"/>
    </row>
    <row r="218" spans="1:14" ht="15.75" customHeight="1">
      <c r="A218" s="105"/>
      <c r="I218" s="17"/>
      <c r="J218" s="17"/>
      <c r="K218" s="17"/>
      <c r="L218" s="18"/>
      <c r="M218" s="1"/>
      <c r="N218" s="1"/>
    </row>
    <row r="219" spans="1:14" ht="15.75" customHeight="1">
      <c r="A219" s="105"/>
      <c r="I219" s="17"/>
      <c r="J219" s="17"/>
      <c r="K219" s="17"/>
      <c r="L219" s="18"/>
      <c r="M219" s="1"/>
      <c r="N219" s="1"/>
    </row>
    <row r="220" spans="1:14" ht="15.75" customHeight="1">
      <c r="A220" s="105"/>
      <c r="I220" s="17"/>
      <c r="J220" s="17"/>
      <c r="K220" s="17"/>
      <c r="L220" s="18"/>
      <c r="M220" s="1"/>
      <c r="N220" s="1"/>
    </row>
    <row r="221" spans="1:14" ht="15.75" customHeight="1">
      <c r="A221" s="105"/>
      <c r="I221" s="17"/>
      <c r="J221" s="17"/>
      <c r="K221" s="17"/>
      <c r="L221" s="18"/>
      <c r="M221" s="1"/>
      <c r="N221" s="1"/>
    </row>
    <row r="222" spans="1:14" ht="15.75" customHeight="1">
      <c r="A222" s="105"/>
      <c r="I222" s="17"/>
      <c r="J222" s="17"/>
      <c r="K222" s="17"/>
      <c r="L222" s="18"/>
      <c r="M222" s="1"/>
      <c r="N222" s="1"/>
    </row>
    <row r="223" spans="1:14" ht="15.75" customHeight="1">
      <c r="A223" s="105"/>
      <c r="I223" s="17"/>
      <c r="J223" s="17"/>
      <c r="K223" s="17"/>
      <c r="L223" s="18"/>
      <c r="M223" s="1"/>
      <c r="N223" s="1"/>
    </row>
    <row r="224" spans="1:14" ht="15.75" customHeight="1">
      <c r="A224" s="105"/>
      <c r="I224" s="17"/>
      <c r="J224" s="17"/>
      <c r="K224" s="17"/>
      <c r="L224" s="18"/>
      <c r="M224" s="1"/>
      <c r="N224" s="1"/>
    </row>
    <row r="225" spans="1:14" ht="15.75" customHeight="1">
      <c r="A225" s="105"/>
      <c r="I225" s="17"/>
      <c r="J225" s="17"/>
      <c r="K225" s="17"/>
      <c r="L225" s="18"/>
      <c r="M225" s="1"/>
      <c r="N225" s="1"/>
    </row>
    <row r="226" spans="1:14" ht="15.75" customHeight="1">
      <c r="A226" s="105"/>
      <c r="I226" s="17"/>
      <c r="J226" s="17"/>
      <c r="K226" s="17"/>
      <c r="L226" s="18"/>
      <c r="M226" s="1"/>
      <c r="N226" s="1"/>
    </row>
    <row r="227" spans="1:14" ht="15.75" customHeight="1">
      <c r="A227" s="105"/>
      <c r="I227" s="17"/>
      <c r="J227" s="17"/>
      <c r="K227" s="17"/>
      <c r="L227" s="18"/>
      <c r="M227" s="1"/>
      <c r="N227" s="1"/>
    </row>
    <row r="228" spans="1:14" ht="15.75" customHeight="1">
      <c r="A228" s="105"/>
      <c r="I228" s="17"/>
      <c r="J228" s="17"/>
      <c r="K228" s="17"/>
      <c r="L228" s="18"/>
      <c r="M228" s="1"/>
      <c r="N228" s="1"/>
    </row>
    <row r="229" spans="1:14" ht="15.75" customHeight="1">
      <c r="A229" s="105"/>
      <c r="I229" s="17"/>
      <c r="J229" s="17"/>
      <c r="K229" s="17"/>
      <c r="L229" s="18"/>
      <c r="M229" s="1"/>
      <c r="N229" s="1"/>
    </row>
    <row r="230" spans="1:14" ht="15.75" customHeight="1">
      <c r="A230" s="105"/>
      <c r="I230" s="17"/>
      <c r="J230" s="17"/>
      <c r="K230" s="17"/>
      <c r="L230" s="18"/>
      <c r="M230" s="1"/>
      <c r="N230" s="1"/>
    </row>
    <row r="231" spans="1:14" ht="15.75" customHeight="1">
      <c r="A231" s="105"/>
      <c r="I231" s="17"/>
      <c r="J231" s="17"/>
      <c r="K231" s="17"/>
      <c r="L231" s="18"/>
      <c r="M231" s="1"/>
      <c r="N231" s="1"/>
    </row>
    <row r="232" spans="1:14" ht="15.75" customHeight="1">
      <c r="A232" s="105"/>
      <c r="I232" s="17"/>
      <c r="J232" s="17"/>
      <c r="K232" s="17"/>
      <c r="L232" s="18"/>
      <c r="M232" s="1"/>
      <c r="N232" s="1"/>
    </row>
    <row r="233" spans="1:14" ht="15.75" customHeight="1">
      <c r="A233" s="105"/>
      <c r="I233" s="17"/>
      <c r="J233" s="17"/>
      <c r="K233" s="17"/>
      <c r="L233" s="18"/>
      <c r="M233" s="1"/>
      <c r="N233" s="1"/>
    </row>
    <row r="234" spans="1:14" ht="15.75" customHeight="1">
      <c r="A234" s="105"/>
      <c r="I234" s="17"/>
      <c r="J234" s="17"/>
      <c r="K234" s="17"/>
      <c r="L234" s="18"/>
      <c r="M234" s="1"/>
      <c r="N234" s="1"/>
    </row>
    <row r="235" spans="1:14" ht="15.75" customHeight="1">
      <c r="A235" s="105"/>
      <c r="I235" s="17"/>
      <c r="J235" s="17"/>
      <c r="K235" s="17"/>
      <c r="L235" s="18"/>
      <c r="M235" s="1"/>
      <c r="N235" s="1"/>
    </row>
    <row r="236" spans="1:14" ht="15.75" customHeight="1">
      <c r="A236" s="105"/>
      <c r="I236" s="17"/>
      <c r="J236" s="17"/>
      <c r="K236" s="17"/>
      <c r="L236" s="18"/>
      <c r="M236" s="1"/>
      <c r="N236" s="1"/>
    </row>
    <row r="237" spans="1:14" ht="15.75" customHeight="1">
      <c r="A237" s="105"/>
      <c r="I237" s="17"/>
      <c r="J237" s="17"/>
      <c r="K237" s="17"/>
      <c r="L237" s="18"/>
      <c r="M237" s="1"/>
      <c r="N237" s="1"/>
    </row>
    <row r="238" spans="1:14" ht="15.75" customHeight="1">
      <c r="A238" s="105"/>
      <c r="I238" s="17"/>
      <c r="J238" s="17"/>
      <c r="K238" s="17"/>
      <c r="L238" s="18"/>
      <c r="M238" s="1"/>
      <c r="N238" s="1"/>
    </row>
    <row r="239" spans="1:14" ht="15.75" customHeight="1">
      <c r="A239" s="105"/>
      <c r="I239" s="17"/>
      <c r="J239" s="17"/>
      <c r="K239" s="17"/>
      <c r="L239" s="18"/>
      <c r="M239" s="1"/>
      <c r="N239" s="1"/>
    </row>
    <row r="240" spans="1:14" ht="15.75" customHeight="1">
      <c r="A240" s="105"/>
      <c r="I240" s="17"/>
      <c r="J240" s="17"/>
      <c r="K240" s="17"/>
      <c r="L240" s="18"/>
      <c r="M240" s="1"/>
      <c r="N240" s="1"/>
    </row>
    <row r="241" spans="1:14" ht="15.75" customHeight="1">
      <c r="A241" s="105"/>
      <c r="I241" s="17"/>
      <c r="J241" s="17"/>
      <c r="K241" s="17"/>
      <c r="L241" s="18"/>
      <c r="M241" s="1"/>
      <c r="N241" s="1"/>
    </row>
    <row r="242" spans="1:14" ht="15.75" customHeight="1">
      <c r="A242" s="105"/>
      <c r="I242" s="17"/>
      <c r="J242" s="17"/>
      <c r="K242" s="17"/>
      <c r="L242" s="18"/>
      <c r="M242" s="1"/>
      <c r="N242" s="1"/>
    </row>
    <row r="243" spans="1:14" ht="15.75" customHeight="1">
      <c r="A243" s="105"/>
      <c r="I243" s="17"/>
      <c r="J243" s="17"/>
      <c r="K243" s="17"/>
      <c r="L243" s="18"/>
      <c r="M243" s="1"/>
      <c r="N243" s="1"/>
    </row>
    <row r="244" spans="1:14" ht="15.75" customHeight="1">
      <c r="A244" s="105"/>
      <c r="I244" s="17"/>
      <c r="J244" s="17"/>
      <c r="K244" s="17"/>
      <c r="L244" s="18"/>
      <c r="M244" s="1"/>
      <c r="N244" s="1"/>
    </row>
    <row r="245" spans="1:14" ht="15.75" customHeight="1">
      <c r="A245" s="105"/>
      <c r="I245" s="17"/>
      <c r="J245" s="17"/>
      <c r="K245" s="17"/>
      <c r="L245" s="18"/>
      <c r="M245" s="1"/>
      <c r="N245" s="1"/>
    </row>
    <row r="246" spans="1:14" ht="15.75" customHeight="1">
      <c r="A246" s="105"/>
      <c r="I246" s="17"/>
      <c r="J246" s="17"/>
      <c r="K246" s="17"/>
      <c r="L246" s="18"/>
      <c r="M246" s="1"/>
      <c r="N246" s="1"/>
    </row>
    <row r="247" spans="1:14" ht="15.75" customHeight="1">
      <c r="A247" s="105"/>
      <c r="I247" s="17"/>
      <c r="J247" s="17"/>
      <c r="K247" s="17"/>
      <c r="L247" s="18"/>
      <c r="M247" s="1"/>
      <c r="N247" s="1"/>
    </row>
    <row r="248" spans="1:14" ht="15.75" customHeight="1">
      <c r="A248" s="105"/>
      <c r="I248" s="17"/>
      <c r="J248" s="17"/>
      <c r="K248" s="17"/>
      <c r="L248" s="18"/>
      <c r="M248" s="1"/>
      <c r="N248" s="1"/>
    </row>
    <row r="249" spans="1:14" ht="15.75" customHeight="1">
      <c r="A249" s="105"/>
      <c r="I249" s="17"/>
      <c r="J249" s="17"/>
      <c r="K249" s="17"/>
      <c r="L249" s="18"/>
      <c r="M249" s="1"/>
      <c r="N249" s="1"/>
    </row>
    <row r="250" spans="1:14" ht="15.75" customHeight="1">
      <c r="A250" s="105"/>
      <c r="I250" s="17"/>
      <c r="J250" s="17"/>
      <c r="K250" s="17"/>
      <c r="L250" s="18"/>
      <c r="M250" s="1"/>
      <c r="N250" s="1"/>
    </row>
    <row r="251" spans="1:14" ht="15.75" customHeight="1">
      <c r="A251" s="105"/>
      <c r="I251" s="17"/>
      <c r="J251" s="17"/>
      <c r="K251" s="17"/>
      <c r="L251" s="18"/>
      <c r="M251" s="1"/>
      <c r="N251" s="1"/>
    </row>
    <row r="252" spans="1:14" ht="15.75" customHeight="1">
      <c r="A252" s="105"/>
      <c r="I252" s="17"/>
      <c r="J252" s="17"/>
      <c r="K252" s="17"/>
      <c r="L252" s="18"/>
      <c r="M252" s="1"/>
      <c r="N252" s="1"/>
    </row>
    <row r="253" spans="1:14" ht="15.75" customHeight="1">
      <c r="A253" s="105"/>
      <c r="I253" s="17"/>
      <c r="J253" s="17"/>
      <c r="K253" s="17"/>
      <c r="L253" s="18"/>
      <c r="M253" s="1"/>
      <c r="N253" s="1"/>
    </row>
    <row r="254" spans="1:14" ht="15.75" customHeight="1">
      <c r="A254" s="105"/>
      <c r="I254" s="17"/>
      <c r="J254" s="17"/>
      <c r="K254" s="17"/>
      <c r="L254" s="18"/>
      <c r="M254" s="1"/>
      <c r="N254" s="1"/>
    </row>
    <row r="255" spans="1:14" ht="15.75" customHeight="1">
      <c r="A255" s="105"/>
      <c r="I255" s="17"/>
      <c r="J255" s="17"/>
      <c r="K255" s="17"/>
      <c r="L255" s="18"/>
      <c r="M255" s="1"/>
      <c r="N255" s="1"/>
    </row>
    <row r="256" spans="1:14" ht="15.75" customHeight="1">
      <c r="A256" s="105"/>
      <c r="I256" s="17"/>
      <c r="J256" s="17"/>
      <c r="K256" s="17"/>
      <c r="L256" s="18"/>
      <c r="M256" s="1"/>
      <c r="N256" s="1"/>
    </row>
    <row r="257" spans="1:14" ht="15.75" customHeight="1">
      <c r="A257" s="105"/>
      <c r="I257" s="17"/>
      <c r="J257" s="17"/>
      <c r="K257" s="17"/>
      <c r="L257" s="18"/>
      <c r="M257" s="1"/>
      <c r="N257" s="1"/>
    </row>
    <row r="258" spans="1:14" ht="15.75" customHeight="1">
      <c r="A258" s="105"/>
      <c r="I258" s="17"/>
      <c r="J258" s="17"/>
      <c r="K258" s="17"/>
      <c r="L258" s="18"/>
      <c r="M258" s="1"/>
      <c r="N258" s="1"/>
    </row>
    <row r="259" spans="1:14" ht="15.75" customHeight="1">
      <c r="A259" s="105"/>
      <c r="I259" s="17"/>
      <c r="J259" s="17"/>
      <c r="K259" s="17"/>
      <c r="L259" s="18"/>
      <c r="M259" s="1"/>
      <c r="N259" s="1"/>
    </row>
    <row r="260" spans="1:14" ht="15.75" customHeight="1">
      <c r="A260" s="105"/>
      <c r="I260" s="17"/>
      <c r="J260" s="17"/>
      <c r="K260" s="17"/>
      <c r="L260" s="18"/>
      <c r="M260" s="1"/>
      <c r="N260" s="1"/>
    </row>
    <row r="261" spans="1:14" ht="15.75" customHeight="1">
      <c r="A261" s="105"/>
      <c r="I261" s="17"/>
      <c r="J261" s="17"/>
      <c r="K261" s="17"/>
      <c r="L261" s="18"/>
      <c r="M261" s="1"/>
      <c r="N261" s="1"/>
    </row>
    <row r="262" spans="1:14" ht="15.75" customHeight="1">
      <c r="A262" s="105"/>
      <c r="I262" s="17"/>
      <c r="J262" s="17"/>
      <c r="K262" s="17"/>
      <c r="L262" s="18"/>
      <c r="M262" s="1"/>
      <c r="N262" s="1"/>
    </row>
    <row r="263" spans="1:14" ht="15.75" customHeight="1">
      <c r="A263" s="105"/>
      <c r="I263" s="17"/>
      <c r="J263" s="17"/>
      <c r="K263" s="17"/>
      <c r="L263" s="18"/>
      <c r="M263" s="1"/>
      <c r="N263" s="1"/>
    </row>
    <row r="264" spans="1:14" ht="15.75" customHeight="1">
      <c r="A264" s="105"/>
      <c r="I264" s="17"/>
      <c r="J264" s="17"/>
      <c r="K264" s="17"/>
      <c r="L264" s="18"/>
      <c r="M264" s="1"/>
      <c r="N264" s="1"/>
    </row>
    <row r="265" spans="1:14" ht="15.75" customHeight="1">
      <c r="A265" s="105"/>
      <c r="I265" s="17"/>
      <c r="J265" s="17"/>
      <c r="K265" s="17"/>
      <c r="L265" s="18"/>
      <c r="M265" s="1"/>
      <c r="N265" s="1"/>
    </row>
    <row r="266" spans="1:14" ht="15.75" customHeight="1">
      <c r="A266" s="105"/>
      <c r="I266" s="17"/>
      <c r="J266" s="17"/>
      <c r="K266" s="17"/>
      <c r="L266" s="18"/>
      <c r="M266" s="1"/>
      <c r="N266" s="1"/>
    </row>
    <row r="267" spans="1:14" ht="15.75" customHeight="1">
      <c r="A267" s="105"/>
      <c r="I267" s="17"/>
      <c r="J267" s="17"/>
      <c r="K267" s="17"/>
      <c r="L267" s="18"/>
      <c r="M267" s="1"/>
      <c r="N267" s="1"/>
    </row>
    <row r="268" spans="1:14" ht="15.75" customHeight="1">
      <c r="A268" s="105"/>
      <c r="I268" s="17"/>
      <c r="J268" s="17"/>
      <c r="K268" s="17"/>
      <c r="L268" s="18"/>
      <c r="M268" s="1"/>
      <c r="N268" s="1"/>
    </row>
    <row r="269" spans="1:14" ht="15.75" customHeight="1">
      <c r="A269" s="105"/>
      <c r="I269" s="17"/>
      <c r="J269" s="17"/>
      <c r="K269" s="17"/>
      <c r="L269" s="18"/>
      <c r="M269" s="1"/>
      <c r="N269" s="1"/>
    </row>
    <row r="270" spans="1:14" ht="15.75" customHeight="1">
      <c r="A270" s="105"/>
      <c r="I270" s="17"/>
      <c r="J270" s="17"/>
      <c r="K270" s="17"/>
      <c r="L270" s="18"/>
      <c r="M270" s="1"/>
      <c r="N270" s="1"/>
    </row>
    <row r="271" spans="1:14" ht="15.75" customHeight="1">
      <c r="A271" s="105"/>
      <c r="I271" s="17"/>
      <c r="J271" s="17"/>
      <c r="K271" s="17"/>
      <c r="L271" s="18"/>
      <c r="M271" s="1"/>
      <c r="N271" s="1"/>
    </row>
    <row r="272" spans="1:14" ht="15.75" customHeight="1">
      <c r="A272" s="105"/>
      <c r="I272" s="17"/>
      <c r="J272" s="17"/>
      <c r="K272" s="17"/>
      <c r="L272" s="18"/>
      <c r="M272" s="1"/>
      <c r="N272" s="1"/>
    </row>
    <row r="273" spans="1:14" ht="15.75" customHeight="1">
      <c r="A273" s="105"/>
      <c r="I273" s="17"/>
      <c r="J273" s="17"/>
      <c r="K273" s="17"/>
      <c r="L273" s="18"/>
      <c r="M273" s="1"/>
      <c r="N273" s="1"/>
    </row>
    <row r="274" spans="1:14" ht="15.75" customHeight="1">
      <c r="A274" s="105"/>
      <c r="I274" s="17"/>
      <c r="J274" s="17"/>
      <c r="K274" s="17"/>
      <c r="L274" s="18"/>
      <c r="M274" s="1"/>
      <c r="N274" s="1"/>
    </row>
    <row r="275" spans="1:14" ht="15.75" customHeight="1">
      <c r="A275" s="105"/>
      <c r="I275" s="17"/>
      <c r="J275" s="17"/>
      <c r="K275" s="17"/>
      <c r="L275" s="18"/>
      <c r="M275" s="1"/>
      <c r="N275" s="1"/>
    </row>
    <row r="276" spans="1:14" ht="15.75" customHeight="1">
      <c r="A276" s="105"/>
      <c r="I276" s="17"/>
      <c r="J276" s="17"/>
      <c r="K276" s="17"/>
      <c r="L276" s="18"/>
      <c r="M276" s="1"/>
      <c r="N276" s="1"/>
    </row>
    <row r="277" spans="1:14" ht="15.75" customHeight="1">
      <c r="A277" s="105"/>
      <c r="I277" s="17"/>
      <c r="J277" s="17"/>
      <c r="K277" s="17"/>
      <c r="L277" s="18"/>
      <c r="M277" s="1"/>
      <c r="N277" s="1"/>
    </row>
    <row r="278" spans="1:14" ht="15.75" customHeight="1">
      <c r="A278" s="105"/>
      <c r="I278" s="17"/>
      <c r="J278" s="17"/>
      <c r="K278" s="17"/>
      <c r="L278" s="18"/>
      <c r="M278" s="1"/>
      <c r="N278" s="1"/>
    </row>
    <row r="279" spans="1:14" ht="15.75" customHeight="1">
      <c r="A279" s="105"/>
      <c r="I279" s="17"/>
      <c r="J279" s="17"/>
      <c r="K279" s="17"/>
      <c r="L279" s="18"/>
      <c r="M279" s="1"/>
      <c r="N279" s="1"/>
    </row>
    <row r="280" spans="1:14" ht="15.75" customHeight="1">
      <c r="A280" s="105"/>
      <c r="I280" s="17"/>
      <c r="J280" s="17"/>
      <c r="K280" s="17"/>
      <c r="L280" s="18"/>
      <c r="M280" s="1"/>
      <c r="N280" s="1"/>
    </row>
    <row r="281" spans="1:14" ht="15.75" customHeight="1">
      <c r="A281" s="105"/>
      <c r="I281" s="17"/>
      <c r="J281" s="17"/>
      <c r="K281" s="17"/>
      <c r="L281" s="18"/>
      <c r="M281" s="1"/>
      <c r="N281" s="1"/>
    </row>
    <row r="282" spans="1:14" ht="15.75" customHeight="1">
      <c r="A282" s="105"/>
      <c r="I282" s="17"/>
      <c r="J282" s="17"/>
      <c r="K282" s="17"/>
      <c r="L282" s="18"/>
      <c r="M282" s="1"/>
      <c r="N282" s="1"/>
    </row>
    <row r="283" spans="1:14" ht="15.75" customHeight="1">
      <c r="A283" s="105"/>
      <c r="I283" s="17"/>
      <c r="J283" s="17"/>
      <c r="K283" s="17"/>
      <c r="L283" s="18"/>
      <c r="M283" s="1"/>
      <c r="N283" s="1"/>
    </row>
    <row r="284" spans="1:14" ht="15.75" customHeight="1">
      <c r="A284" s="105"/>
      <c r="I284" s="17"/>
      <c r="J284" s="17"/>
      <c r="K284" s="17"/>
      <c r="L284" s="18"/>
      <c r="M284" s="1"/>
      <c r="N284" s="1"/>
    </row>
    <row r="285" spans="1:14" ht="15.75" customHeight="1">
      <c r="A285" s="105"/>
      <c r="I285" s="17"/>
      <c r="J285" s="17"/>
      <c r="K285" s="17"/>
      <c r="L285" s="18"/>
      <c r="M285" s="1"/>
      <c r="N285" s="1"/>
    </row>
    <row r="286" spans="1:14" ht="15.75" customHeight="1">
      <c r="A286" s="105"/>
      <c r="I286" s="17"/>
      <c r="J286" s="17"/>
      <c r="K286" s="17"/>
      <c r="L286" s="18"/>
      <c r="M286" s="1"/>
      <c r="N286" s="1"/>
    </row>
    <row r="287" spans="1:14" ht="15.75" customHeight="1">
      <c r="A287" s="105"/>
      <c r="I287" s="17"/>
      <c r="J287" s="17"/>
      <c r="K287" s="17"/>
      <c r="L287" s="18"/>
      <c r="M287" s="1"/>
      <c r="N287" s="1"/>
    </row>
    <row r="288" spans="1:14" ht="15.75" customHeight="1">
      <c r="A288" s="105"/>
      <c r="I288" s="17"/>
      <c r="J288" s="17"/>
      <c r="K288" s="17"/>
      <c r="L288" s="18"/>
      <c r="M288" s="1"/>
      <c r="N288" s="1"/>
    </row>
    <row r="289" spans="1:14" ht="15.75" customHeight="1">
      <c r="A289" s="105"/>
      <c r="I289" s="17"/>
      <c r="J289" s="17"/>
      <c r="K289" s="17"/>
      <c r="L289" s="18"/>
      <c r="M289" s="1"/>
      <c r="N289" s="1"/>
    </row>
    <row r="290" spans="1:14" ht="15.75" customHeight="1">
      <c r="A290" s="105"/>
      <c r="I290" s="17"/>
      <c r="J290" s="17"/>
      <c r="K290" s="17"/>
      <c r="L290" s="18"/>
      <c r="M290" s="1"/>
      <c r="N290" s="1"/>
    </row>
    <row r="291" spans="1:14" ht="15.75" customHeight="1">
      <c r="A291" s="105"/>
      <c r="I291" s="17"/>
      <c r="J291" s="17"/>
      <c r="K291" s="17"/>
      <c r="L291" s="18"/>
      <c r="M291" s="1"/>
      <c r="N291" s="1"/>
    </row>
    <row r="292" spans="1:14" ht="15.75" customHeight="1">
      <c r="A292" s="105"/>
      <c r="I292" s="17"/>
      <c r="J292" s="17"/>
      <c r="K292" s="17"/>
      <c r="L292" s="18"/>
      <c r="M292" s="1"/>
      <c r="N292" s="1"/>
    </row>
    <row r="293" spans="1:14" ht="15.75" customHeight="1">
      <c r="A293" s="105"/>
      <c r="I293" s="17"/>
      <c r="J293" s="17"/>
      <c r="K293" s="17"/>
      <c r="L293" s="18"/>
      <c r="M293" s="1"/>
      <c r="N293" s="1"/>
    </row>
    <row r="294" spans="1:14" ht="15.75" customHeight="1">
      <c r="A294" s="105"/>
      <c r="I294" s="17"/>
      <c r="J294" s="17"/>
      <c r="K294" s="17"/>
      <c r="L294" s="18"/>
      <c r="M294" s="1"/>
      <c r="N294" s="1"/>
    </row>
    <row r="295" spans="1:14" ht="15.75" customHeight="1">
      <c r="A295" s="105"/>
      <c r="I295" s="17"/>
      <c r="J295" s="17"/>
      <c r="K295" s="17"/>
      <c r="L295" s="18"/>
      <c r="M295" s="1"/>
      <c r="N295" s="1"/>
    </row>
    <row r="296" spans="1:14" ht="15.75" customHeight="1">
      <c r="A296" s="105"/>
      <c r="I296" s="17"/>
      <c r="J296" s="17"/>
      <c r="K296" s="17"/>
      <c r="L296" s="18"/>
      <c r="M296" s="1"/>
      <c r="N296" s="1"/>
    </row>
    <row r="297" spans="1:14" ht="15.75" customHeight="1">
      <c r="A297" s="105"/>
      <c r="I297" s="17"/>
      <c r="J297" s="17"/>
      <c r="K297" s="17"/>
      <c r="L297" s="18"/>
      <c r="M297" s="1"/>
      <c r="N297" s="1"/>
    </row>
    <row r="298" spans="1:14" ht="15.75" customHeight="1">
      <c r="A298" s="105"/>
      <c r="I298" s="17"/>
      <c r="J298" s="17"/>
      <c r="K298" s="17"/>
      <c r="L298" s="18"/>
      <c r="M298" s="1"/>
      <c r="N298" s="1"/>
    </row>
    <row r="299" spans="1:14" ht="15.75" customHeight="1">
      <c r="A299" s="105"/>
      <c r="I299" s="17"/>
      <c r="J299" s="17"/>
      <c r="K299" s="17"/>
      <c r="L299" s="18"/>
      <c r="M299" s="1"/>
      <c r="N299" s="1"/>
    </row>
    <row r="300" spans="1:14" ht="15.75" customHeight="1">
      <c r="A300" s="105"/>
      <c r="I300" s="17"/>
      <c r="J300" s="17"/>
      <c r="K300" s="17"/>
      <c r="L300" s="18"/>
      <c r="M300" s="1"/>
      <c r="N300" s="1"/>
    </row>
    <row r="301" spans="1:14" ht="15.75" customHeight="1">
      <c r="A301" s="105"/>
      <c r="I301" s="17"/>
      <c r="J301" s="17"/>
      <c r="K301" s="17"/>
      <c r="L301" s="18"/>
      <c r="M301" s="1"/>
      <c r="N301" s="1"/>
    </row>
    <row r="302" spans="1:14" ht="15.75" customHeight="1">
      <c r="A302" s="105"/>
      <c r="I302" s="17"/>
      <c r="J302" s="17"/>
      <c r="K302" s="17"/>
      <c r="L302" s="18"/>
      <c r="M302" s="1"/>
      <c r="N302" s="1"/>
    </row>
    <row r="303" spans="1:14" ht="15.75" customHeight="1">
      <c r="A303" s="105"/>
      <c r="I303" s="17"/>
      <c r="J303" s="17"/>
      <c r="K303" s="17"/>
      <c r="L303" s="18"/>
      <c r="M303" s="1"/>
      <c r="N303" s="1"/>
    </row>
    <row r="304" spans="1:14" ht="15.75" customHeight="1">
      <c r="A304" s="105"/>
      <c r="I304" s="17"/>
      <c r="J304" s="17"/>
      <c r="K304" s="17"/>
      <c r="L304" s="18"/>
      <c r="M304" s="1"/>
      <c r="N304" s="1"/>
    </row>
    <row r="305" spans="1:14" ht="15.75" customHeight="1">
      <c r="A305" s="105"/>
      <c r="I305" s="17"/>
      <c r="J305" s="17"/>
      <c r="K305" s="17"/>
      <c r="L305" s="18"/>
      <c r="M305" s="1"/>
      <c r="N305" s="1"/>
    </row>
    <row r="306" spans="1:14" ht="15.75" customHeight="1">
      <c r="A306" s="105"/>
      <c r="I306" s="17"/>
      <c r="J306" s="17"/>
      <c r="K306" s="17"/>
      <c r="L306" s="18"/>
      <c r="M306" s="1"/>
      <c r="N306" s="1"/>
    </row>
    <row r="307" spans="1:14" ht="15.75" customHeight="1">
      <c r="A307" s="105"/>
      <c r="I307" s="17"/>
      <c r="J307" s="17"/>
      <c r="K307" s="17"/>
      <c r="L307" s="18"/>
      <c r="M307" s="1"/>
      <c r="N307" s="1"/>
    </row>
    <row r="308" spans="1:14" ht="15.75" customHeight="1">
      <c r="A308" s="105"/>
      <c r="I308" s="17"/>
      <c r="J308" s="17"/>
      <c r="K308" s="17"/>
      <c r="L308" s="18"/>
      <c r="M308" s="1"/>
      <c r="N308" s="1"/>
    </row>
    <row r="309" spans="1:14" ht="15.75" customHeight="1">
      <c r="A309" s="105"/>
      <c r="I309" s="17"/>
      <c r="J309" s="17"/>
      <c r="K309" s="17"/>
      <c r="L309" s="18"/>
      <c r="M309" s="1"/>
      <c r="N309" s="1"/>
    </row>
    <row r="310" spans="1:14" ht="15.75" customHeight="1">
      <c r="A310" s="105"/>
      <c r="I310" s="17"/>
      <c r="J310" s="17"/>
      <c r="K310" s="17"/>
      <c r="L310" s="18"/>
      <c r="M310" s="1"/>
      <c r="N310" s="1"/>
    </row>
    <row r="311" spans="1:14" ht="15.75" customHeight="1">
      <c r="A311" s="105"/>
      <c r="I311" s="17"/>
      <c r="J311" s="17"/>
      <c r="K311" s="17"/>
      <c r="L311" s="18"/>
      <c r="M311" s="1"/>
      <c r="N311" s="1"/>
    </row>
    <row r="312" spans="1:14" ht="15.75" customHeight="1">
      <c r="A312" s="105"/>
      <c r="I312" s="17"/>
      <c r="J312" s="17"/>
      <c r="K312" s="17"/>
      <c r="L312" s="18"/>
      <c r="M312" s="1"/>
      <c r="N312" s="1"/>
    </row>
    <row r="313" spans="1:14" ht="15.75" customHeight="1">
      <c r="A313" s="105"/>
      <c r="I313" s="17"/>
      <c r="J313" s="17"/>
      <c r="K313" s="17"/>
      <c r="L313" s="18"/>
      <c r="M313" s="1"/>
      <c r="N313" s="1"/>
    </row>
    <row r="314" spans="1:14" ht="15.75" customHeight="1">
      <c r="A314" s="105"/>
      <c r="I314" s="17"/>
      <c r="J314" s="17"/>
      <c r="K314" s="17"/>
      <c r="L314" s="18"/>
      <c r="M314" s="1"/>
      <c r="N314" s="1"/>
    </row>
    <row r="315" spans="1:14" ht="15.75" customHeight="1">
      <c r="A315" s="105"/>
      <c r="I315" s="17"/>
      <c r="J315" s="17"/>
      <c r="K315" s="17"/>
      <c r="L315" s="18"/>
      <c r="M315" s="1"/>
      <c r="N315" s="1"/>
    </row>
    <row r="316" spans="1:14" ht="15.75" customHeight="1">
      <c r="A316" s="105"/>
      <c r="I316" s="17"/>
      <c r="J316" s="17"/>
      <c r="K316" s="17"/>
      <c r="L316" s="18"/>
      <c r="M316" s="1"/>
      <c r="N316" s="1"/>
    </row>
    <row r="317" spans="1:14" ht="15.75" customHeight="1">
      <c r="A317" s="105"/>
      <c r="I317" s="17"/>
      <c r="J317" s="17"/>
      <c r="K317" s="17"/>
      <c r="L317" s="18"/>
      <c r="M317" s="1"/>
      <c r="N317" s="1"/>
    </row>
    <row r="318" spans="1:14" ht="15.75" customHeight="1">
      <c r="A318" s="105"/>
      <c r="I318" s="17"/>
      <c r="J318" s="17"/>
      <c r="K318" s="17"/>
      <c r="L318" s="18"/>
      <c r="M318" s="1"/>
      <c r="N318" s="1"/>
    </row>
    <row r="319" spans="1:14" ht="15.75" customHeight="1">
      <c r="A319" s="105"/>
      <c r="I319" s="17"/>
      <c r="J319" s="17"/>
      <c r="K319" s="17"/>
      <c r="L319" s="18"/>
      <c r="M319" s="1"/>
      <c r="N319" s="1"/>
    </row>
    <row r="320" spans="1:14" ht="15.75" customHeight="1">
      <c r="A320" s="105"/>
      <c r="I320" s="17"/>
      <c r="J320" s="17"/>
      <c r="K320" s="17"/>
      <c r="L320" s="18"/>
      <c r="M320" s="1"/>
      <c r="N320" s="1"/>
    </row>
    <row r="321" spans="1:14" ht="15.75" customHeight="1">
      <c r="A321" s="105"/>
      <c r="I321" s="17"/>
      <c r="J321" s="17"/>
      <c r="K321" s="17"/>
      <c r="L321" s="18"/>
      <c r="M321" s="1"/>
      <c r="N321" s="1"/>
    </row>
    <row r="322" spans="1:14" ht="15.75" customHeight="1">
      <c r="A322" s="105"/>
      <c r="I322" s="17"/>
      <c r="J322" s="17"/>
      <c r="K322" s="17"/>
      <c r="L322" s="18"/>
      <c r="M322" s="1"/>
      <c r="N322" s="1"/>
    </row>
    <row r="323" spans="1:14" ht="15.75" customHeight="1">
      <c r="A323" s="105"/>
      <c r="I323" s="17"/>
      <c r="J323" s="17"/>
      <c r="K323" s="17"/>
      <c r="L323" s="18"/>
      <c r="M323" s="1"/>
      <c r="N323" s="1"/>
    </row>
    <row r="324" spans="1:14" ht="15.75" customHeight="1">
      <c r="A324" s="105"/>
      <c r="I324" s="17"/>
      <c r="J324" s="17"/>
      <c r="K324" s="17"/>
      <c r="L324" s="18"/>
      <c r="M324" s="1"/>
      <c r="N324" s="1"/>
    </row>
    <row r="325" spans="1:14" ht="15.75" customHeight="1">
      <c r="A325" s="105"/>
      <c r="I325" s="17"/>
      <c r="J325" s="17"/>
      <c r="K325" s="17"/>
      <c r="L325" s="18"/>
      <c r="M325" s="1"/>
      <c r="N325" s="1"/>
    </row>
    <row r="326" spans="1:14" ht="15.75" customHeight="1">
      <c r="A326" s="105"/>
      <c r="I326" s="17"/>
      <c r="J326" s="17"/>
      <c r="K326" s="17"/>
      <c r="L326" s="18"/>
      <c r="M326" s="1"/>
      <c r="N326" s="1"/>
    </row>
    <row r="327" spans="1:14" ht="15.75" customHeight="1">
      <c r="A327" s="105"/>
      <c r="I327" s="17"/>
      <c r="J327" s="17"/>
      <c r="K327" s="17"/>
      <c r="L327" s="18"/>
      <c r="M327" s="1"/>
      <c r="N327" s="1"/>
    </row>
    <row r="328" spans="1:14" ht="15.75" customHeight="1">
      <c r="A328" s="105"/>
      <c r="I328" s="17"/>
      <c r="J328" s="17"/>
      <c r="K328" s="17"/>
      <c r="L328" s="18"/>
      <c r="M328" s="1"/>
      <c r="N328" s="1"/>
    </row>
    <row r="329" spans="1:14" ht="15.75" customHeight="1">
      <c r="A329" s="105"/>
      <c r="I329" s="17"/>
      <c r="J329" s="17"/>
      <c r="K329" s="17"/>
      <c r="L329" s="18"/>
      <c r="M329" s="1"/>
      <c r="N329" s="1"/>
    </row>
    <row r="330" spans="1:14" ht="15.75" customHeight="1">
      <c r="A330" s="105"/>
      <c r="I330" s="17"/>
      <c r="J330" s="17"/>
      <c r="K330" s="17"/>
      <c r="L330" s="18"/>
      <c r="M330" s="1"/>
      <c r="N330" s="1"/>
    </row>
    <row r="331" spans="1:14" ht="15.75" customHeight="1">
      <c r="A331" s="105"/>
      <c r="I331" s="17"/>
      <c r="J331" s="17"/>
      <c r="K331" s="17"/>
      <c r="L331" s="18"/>
      <c r="M331" s="1"/>
      <c r="N331" s="1"/>
    </row>
    <row r="332" spans="1:14" ht="15.75" customHeight="1">
      <c r="A332" s="105"/>
      <c r="I332" s="17"/>
      <c r="J332" s="17"/>
      <c r="K332" s="17"/>
      <c r="L332" s="18"/>
      <c r="M332" s="1"/>
      <c r="N332" s="1"/>
    </row>
    <row r="333" spans="1:14" ht="15.75" customHeight="1">
      <c r="A333" s="105"/>
      <c r="I333" s="17"/>
      <c r="J333" s="17"/>
      <c r="K333" s="17"/>
      <c r="L333" s="18"/>
      <c r="M333" s="1"/>
      <c r="N333" s="1"/>
    </row>
    <row r="334" spans="1:14" ht="15.75" customHeight="1">
      <c r="A334" s="105"/>
      <c r="I334" s="17"/>
      <c r="J334" s="17"/>
      <c r="K334" s="17"/>
      <c r="L334" s="18"/>
      <c r="M334" s="1"/>
      <c r="N334" s="1"/>
    </row>
    <row r="335" spans="1:14" ht="15.75" customHeight="1">
      <c r="A335" s="105"/>
      <c r="I335" s="17"/>
      <c r="J335" s="17"/>
      <c r="K335" s="17"/>
      <c r="L335" s="18"/>
      <c r="M335" s="1"/>
      <c r="N335" s="1"/>
    </row>
    <row r="336" spans="1:14" ht="15.75" customHeight="1">
      <c r="A336" s="105"/>
      <c r="I336" s="17"/>
      <c r="J336" s="17"/>
      <c r="K336" s="17"/>
      <c r="L336" s="18"/>
      <c r="M336" s="1"/>
      <c r="N336" s="1"/>
    </row>
    <row r="337" spans="1:14" ht="15.75" customHeight="1">
      <c r="A337" s="105"/>
      <c r="I337" s="17"/>
      <c r="J337" s="17"/>
      <c r="K337" s="17"/>
      <c r="L337" s="18"/>
      <c r="M337" s="1"/>
      <c r="N337" s="1"/>
    </row>
    <row r="338" spans="1:14" ht="15.75" customHeight="1">
      <c r="A338" s="105"/>
      <c r="I338" s="17"/>
      <c r="J338" s="17"/>
      <c r="K338" s="17"/>
      <c r="L338" s="18"/>
      <c r="M338" s="1"/>
      <c r="N338" s="1"/>
    </row>
    <row r="339" spans="1:14" ht="15.75" customHeight="1">
      <c r="A339" s="105"/>
      <c r="I339" s="17"/>
      <c r="J339" s="17"/>
      <c r="K339" s="17"/>
      <c r="L339" s="18"/>
      <c r="M339" s="1"/>
      <c r="N339" s="1"/>
    </row>
    <row r="340" spans="1:14" ht="15.75" customHeight="1">
      <c r="A340" s="105"/>
      <c r="I340" s="17"/>
      <c r="J340" s="17"/>
      <c r="K340" s="17"/>
      <c r="L340" s="18"/>
      <c r="M340" s="1"/>
      <c r="N340" s="1"/>
    </row>
    <row r="341" spans="1:14" ht="15.75" customHeight="1">
      <c r="A341" s="105"/>
      <c r="I341" s="17"/>
      <c r="J341" s="17"/>
      <c r="K341" s="17"/>
      <c r="L341" s="18"/>
      <c r="M341" s="1"/>
      <c r="N341" s="1"/>
    </row>
    <row r="342" spans="1:14" ht="15.75" customHeight="1">
      <c r="A342" s="105"/>
      <c r="I342" s="17"/>
      <c r="J342" s="17"/>
      <c r="K342" s="17"/>
      <c r="L342" s="18"/>
      <c r="M342" s="1"/>
      <c r="N342" s="1"/>
    </row>
    <row r="343" spans="1:14" ht="15.75" customHeight="1">
      <c r="A343" s="105"/>
      <c r="I343" s="17"/>
      <c r="J343" s="17"/>
      <c r="K343" s="17"/>
      <c r="L343" s="18"/>
      <c r="M343" s="1"/>
      <c r="N343" s="1"/>
    </row>
    <row r="344" spans="1:14" ht="15.75" customHeight="1">
      <c r="A344" s="105"/>
      <c r="I344" s="17"/>
      <c r="J344" s="17"/>
      <c r="K344" s="17"/>
      <c r="L344" s="18"/>
      <c r="M344" s="1"/>
      <c r="N344" s="1"/>
    </row>
    <row r="345" spans="1:14" ht="15.75" customHeight="1">
      <c r="A345" s="105"/>
      <c r="I345" s="17"/>
      <c r="J345" s="17"/>
      <c r="K345" s="17"/>
      <c r="L345" s="18"/>
      <c r="M345" s="1"/>
      <c r="N345" s="1"/>
    </row>
    <row r="346" spans="1:14" ht="15.75" customHeight="1">
      <c r="A346" s="105"/>
      <c r="I346" s="17"/>
      <c r="J346" s="17"/>
      <c r="K346" s="17"/>
      <c r="L346" s="18"/>
      <c r="M346" s="1"/>
      <c r="N346" s="1"/>
    </row>
    <row r="347" spans="1:14" ht="15.75" customHeight="1">
      <c r="A347" s="105"/>
      <c r="I347" s="17"/>
      <c r="J347" s="17"/>
      <c r="K347" s="17"/>
      <c r="L347" s="18"/>
      <c r="M347" s="1"/>
      <c r="N347" s="1"/>
    </row>
    <row r="348" spans="1:14" ht="15.75" customHeight="1">
      <c r="A348" s="105"/>
      <c r="I348" s="17"/>
      <c r="J348" s="17"/>
      <c r="K348" s="17"/>
      <c r="L348" s="18"/>
      <c r="M348" s="1"/>
      <c r="N348" s="1"/>
    </row>
    <row r="349" spans="1:14" ht="15.75" customHeight="1">
      <c r="A349" s="105"/>
      <c r="I349" s="17"/>
      <c r="J349" s="17"/>
      <c r="K349" s="17"/>
      <c r="L349" s="18"/>
      <c r="M349" s="1"/>
      <c r="N349" s="1"/>
    </row>
    <row r="350" spans="1:14" ht="15.75" customHeight="1">
      <c r="A350" s="105"/>
      <c r="I350" s="17"/>
      <c r="J350" s="17"/>
      <c r="K350" s="17"/>
      <c r="L350" s="18"/>
      <c r="M350" s="1"/>
      <c r="N350" s="1"/>
    </row>
    <row r="351" spans="1:14" ht="15.75" customHeight="1">
      <c r="A351" s="105"/>
      <c r="I351" s="17"/>
      <c r="J351" s="17"/>
      <c r="K351" s="17"/>
      <c r="L351" s="18"/>
      <c r="M351" s="1"/>
      <c r="N351" s="1"/>
    </row>
    <row r="352" spans="1:14" ht="15.75" customHeight="1">
      <c r="A352" s="105"/>
      <c r="I352" s="17"/>
      <c r="J352" s="17"/>
      <c r="K352" s="17"/>
      <c r="L352" s="18"/>
      <c r="M352" s="1"/>
      <c r="N352" s="1"/>
    </row>
    <row r="353" spans="1:14" ht="15.75" customHeight="1">
      <c r="A353" s="105"/>
      <c r="I353" s="17"/>
      <c r="J353" s="17"/>
      <c r="K353" s="17"/>
      <c r="L353" s="18"/>
      <c r="M353" s="1"/>
      <c r="N353" s="1"/>
    </row>
    <row r="354" spans="1:14" ht="15.75" customHeight="1">
      <c r="A354" s="105"/>
      <c r="I354" s="17"/>
      <c r="J354" s="17"/>
      <c r="K354" s="17"/>
      <c r="L354" s="18"/>
      <c r="M354" s="1"/>
      <c r="N354" s="1"/>
    </row>
    <row r="355" spans="1:14" ht="15.75" customHeight="1">
      <c r="A355" s="105"/>
      <c r="I355" s="17"/>
      <c r="J355" s="17"/>
      <c r="K355" s="17"/>
      <c r="L355" s="18"/>
      <c r="M355" s="1"/>
      <c r="N355" s="1"/>
    </row>
    <row r="356" spans="1:14" ht="15.75" customHeight="1">
      <c r="A356" s="105"/>
      <c r="I356" s="17"/>
      <c r="J356" s="17"/>
      <c r="K356" s="17"/>
      <c r="L356" s="18"/>
      <c r="M356" s="1"/>
      <c r="N356" s="1"/>
    </row>
    <row r="357" spans="1:14" ht="15.75" customHeight="1">
      <c r="A357" s="105"/>
      <c r="I357" s="17"/>
      <c r="J357" s="17"/>
      <c r="K357" s="17"/>
      <c r="L357" s="18"/>
      <c r="M357" s="1"/>
      <c r="N357" s="1"/>
    </row>
    <row r="358" spans="1:14" ht="15.75" customHeight="1">
      <c r="A358" s="105"/>
      <c r="I358" s="17"/>
      <c r="J358" s="17"/>
      <c r="K358" s="17"/>
      <c r="L358" s="18"/>
      <c r="M358" s="1"/>
      <c r="N358" s="1"/>
    </row>
    <row r="359" spans="1:14" ht="15.75" customHeight="1">
      <c r="A359" s="105"/>
      <c r="I359" s="17"/>
      <c r="J359" s="17"/>
      <c r="K359" s="17"/>
      <c r="L359" s="18"/>
      <c r="M359" s="1"/>
      <c r="N359" s="1"/>
    </row>
    <row r="360" spans="1:14" ht="15.75" customHeight="1">
      <c r="A360" s="105"/>
      <c r="I360" s="17"/>
      <c r="J360" s="17"/>
      <c r="K360" s="17"/>
      <c r="L360" s="18"/>
      <c r="M360" s="1"/>
      <c r="N360" s="1"/>
    </row>
    <row r="361" spans="1:14" ht="15.75" customHeight="1">
      <c r="A361" s="105"/>
      <c r="I361" s="17"/>
      <c r="J361" s="17"/>
      <c r="K361" s="17"/>
      <c r="L361" s="18"/>
      <c r="M361" s="1"/>
      <c r="N361" s="1"/>
    </row>
    <row r="362" spans="1:14" ht="15.75" customHeight="1">
      <c r="A362" s="105"/>
      <c r="I362" s="17"/>
      <c r="J362" s="17"/>
      <c r="K362" s="17"/>
      <c r="L362" s="18"/>
      <c r="M362" s="1"/>
      <c r="N362" s="1"/>
    </row>
    <row r="363" spans="1:14" ht="15.75" customHeight="1">
      <c r="A363" s="105"/>
      <c r="I363" s="17"/>
      <c r="J363" s="17"/>
      <c r="K363" s="17"/>
      <c r="L363" s="18"/>
      <c r="M363" s="1"/>
      <c r="N363" s="1"/>
    </row>
    <row r="364" spans="1:14" ht="15.75" customHeight="1">
      <c r="A364" s="105"/>
      <c r="I364" s="17"/>
      <c r="J364" s="17"/>
      <c r="K364" s="17"/>
      <c r="L364" s="18"/>
      <c r="M364" s="1"/>
      <c r="N364" s="1"/>
    </row>
    <row r="365" spans="1:14" ht="15.75" customHeight="1">
      <c r="A365" s="105"/>
      <c r="I365" s="17"/>
      <c r="J365" s="17"/>
      <c r="K365" s="17"/>
      <c r="L365" s="18"/>
      <c r="M365" s="1"/>
      <c r="N365" s="1"/>
    </row>
    <row r="366" spans="1:14" ht="15.75" customHeight="1">
      <c r="A366" s="105"/>
      <c r="I366" s="17"/>
      <c r="J366" s="17"/>
      <c r="K366" s="17"/>
      <c r="L366" s="18"/>
      <c r="M366" s="1"/>
      <c r="N366" s="1"/>
    </row>
    <row r="367" spans="1:14" ht="15.75" customHeight="1">
      <c r="A367" s="105"/>
      <c r="I367" s="17"/>
      <c r="J367" s="17"/>
      <c r="K367" s="17"/>
      <c r="L367" s="18"/>
      <c r="M367" s="1"/>
      <c r="N367" s="1"/>
    </row>
    <row r="368" spans="1:14" ht="15.75" customHeight="1">
      <c r="A368" s="105"/>
      <c r="I368" s="17"/>
      <c r="J368" s="17"/>
      <c r="K368" s="17"/>
      <c r="L368" s="18"/>
      <c r="M368" s="1"/>
      <c r="N368" s="1"/>
    </row>
    <row r="369" spans="1:14" ht="15.75" customHeight="1">
      <c r="A369" s="105"/>
      <c r="I369" s="17"/>
      <c r="J369" s="17"/>
      <c r="K369" s="17"/>
      <c r="L369" s="18"/>
      <c r="M369" s="1"/>
      <c r="N369" s="1"/>
    </row>
    <row r="370" spans="1:14" ht="15.75" customHeight="1">
      <c r="A370" s="105"/>
      <c r="I370" s="17"/>
      <c r="J370" s="17"/>
      <c r="K370" s="17"/>
      <c r="L370" s="18"/>
      <c r="M370" s="1"/>
      <c r="N370" s="1"/>
    </row>
    <row r="371" spans="1:14" ht="15.75" customHeight="1">
      <c r="A371" s="105"/>
      <c r="I371" s="17"/>
      <c r="J371" s="17"/>
      <c r="K371" s="17"/>
      <c r="L371" s="18"/>
      <c r="M371" s="1"/>
      <c r="N371" s="1"/>
    </row>
    <row r="372" spans="1:14" ht="15.75" customHeight="1">
      <c r="A372" s="105"/>
      <c r="I372" s="17"/>
      <c r="J372" s="17"/>
      <c r="K372" s="17"/>
      <c r="L372" s="18"/>
      <c r="M372" s="1"/>
      <c r="N372" s="1"/>
    </row>
    <row r="373" spans="1:14" ht="15.75" customHeight="1">
      <c r="A373" s="105"/>
      <c r="I373" s="17"/>
      <c r="J373" s="17"/>
      <c r="K373" s="17"/>
      <c r="L373" s="18"/>
      <c r="M373" s="1"/>
      <c r="N373" s="1"/>
    </row>
    <row r="374" spans="1:14" ht="15.75" customHeight="1">
      <c r="A374" s="105"/>
      <c r="I374" s="17"/>
      <c r="J374" s="17"/>
      <c r="K374" s="17"/>
      <c r="L374" s="18"/>
      <c r="M374" s="1"/>
      <c r="N374" s="1"/>
    </row>
    <row r="375" spans="1:14" ht="15.75" customHeight="1">
      <c r="A375" s="105"/>
      <c r="I375" s="17"/>
      <c r="J375" s="17"/>
      <c r="K375" s="17"/>
      <c r="L375" s="18"/>
      <c r="M375" s="1"/>
      <c r="N375" s="1"/>
    </row>
    <row r="376" spans="1:14" ht="15.75" customHeight="1">
      <c r="A376" s="105"/>
      <c r="I376" s="17"/>
      <c r="J376" s="17"/>
      <c r="K376" s="17"/>
      <c r="L376" s="18"/>
      <c r="M376" s="1"/>
      <c r="N376" s="1"/>
    </row>
    <row r="377" spans="1:14" ht="15.75" customHeight="1">
      <c r="A377" s="105"/>
      <c r="I377" s="17"/>
      <c r="J377" s="17"/>
      <c r="K377" s="17"/>
      <c r="L377" s="18"/>
      <c r="M377" s="1"/>
      <c r="N377" s="1"/>
    </row>
    <row r="378" spans="1:14" ht="15.75" customHeight="1">
      <c r="A378" s="105"/>
      <c r="I378" s="17"/>
      <c r="J378" s="17"/>
      <c r="K378" s="17"/>
      <c r="L378" s="18"/>
      <c r="M378" s="1"/>
      <c r="N378" s="1"/>
    </row>
    <row r="379" spans="1:14" ht="15.75" customHeight="1">
      <c r="A379" s="105"/>
      <c r="I379" s="17"/>
      <c r="J379" s="17"/>
      <c r="K379" s="17"/>
      <c r="L379" s="18"/>
      <c r="M379" s="1"/>
      <c r="N379" s="1"/>
    </row>
    <row r="380" spans="1:14" ht="15.75" customHeight="1">
      <c r="A380" s="105"/>
      <c r="I380" s="17"/>
      <c r="J380" s="17"/>
      <c r="K380" s="17"/>
      <c r="L380" s="18"/>
      <c r="M380" s="1"/>
      <c r="N380" s="1"/>
    </row>
    <row r="381" spans="1:14" ht="15.75" customHeight="1">
      <c r="A381" s="105"/>
      <c r="I381" s="17"/>
      <c r="J381" s="17"/>
      <c r="K381" s="17"/>
      <c r="L381" s="18"/>
      <c r="M381" s="1"/>
      <c r="N381" s="1"/>
    </row>
    <row r="382" spans="1:14" ht="15.75" customHeight="1">
      <c r="A382" s="105"/>
      <c r="I382" s="17"/>
      <c r="J382" s="17"/>
      <c r="K382" s="17"/>
      <c r="L382" s="18"/>
      <c r="M382" s="1"/>
      <c r="N382" s="1"/>
    </row>
    <row r="383" spans="1:14" ht="15.75" customHeight="1">
      <c r="A383" s="105"/>
      <c r="I383" s="17"/>
      <c r="J383" s="17"/>
      <c r="K383" s="17"/>
      <c r="L383" s="18"/>
      <c r="M383" s="1"/>
      <c r="N383" s="1"/>
    </row>
    <row r="384" spans="1:14" ht="15.75" customHeight="1">
      <c r="A384" s="105"/>
      <c r="I384" s="17"/>
      <c r="J384" s="17"/>
      <c r="K384" s="17"/>
      <c r="L384" s="18"/>
      <c r="M384" s="1"/>
      <c r="N384" s="1"/>
    </row>
    <row r="385" spans="1:14" ht="15.75" customHeight="1">
      <c r="A385" s="105"/>
      <c r="I385" s="17"/>
      <c r="J385" s="17"/>
      <c r="K385" s="17"/>
      <c r="L385" s="18"/>
      <c r="M385" s="1"/>
      <c r="N385" s="1"/>
    </row>
    <row r="386" spans="1:14" ht="15.75" customHeight="1">
      <c r="A386" s="105"/>
      <c r="I386" s="17"/>
      <c r="J386" s="17"/>
      <c r="K386" s="17"/>
      <c r="L386" s="18"/>
      <c r="M386" s="1"/>
      <c r="N386" s="1"/>
    </row>
    <row r="387" spans="1:14" ht="15.75" customHeight="1">
      <c r="A387" s="105"/>
      <c r="I387" s="17"/>
      <c r="J387" s="17"/>
      <c r="K387" s="17"/>
      <c r="L387" s="18"/>
      <c r="M387" s="1"/>
      <c r="N387" s="1"/>
    </row>
    <row r="388" spans="1:14" ht="15.75" customHeight="1">
      <c r="A388" s="105"/>
      <c r="I388" s="17"/>
      <c r="J388" s="17"/>
      <c r="K388" s="17"/>
      <c r="L388" s="18"/>
      <c r="M388" s="1"/>
      <c r="N388" s="1"/>
    </row>
    <row r="389" spans="1:14" ht="15.75" customHeight="1">
      <c r="A389" s="105"/>
      <c r="I389" s="17"/>
      <c r="J389" s="17"/>
      <c r="K389" s="17"/>
      <c r="L389" s="18"/>
      <c r="M389" s="1"/>
      <c r="N389" s="1"/>
    </row>
    <row r="390" spans="1:14" ht="15.75" customHeight="1">
      <c r="A390" s="105"/>
      <c r="I390" s="17"/>
      <c r="J390" s="17"/>
      <c r="K390" s="17"/>
      <c r="L390" s="18"/>
      <c r="M390" s="1"/>
      <c r="N390" s="1"/>
    </row>
    <row r="391" spans="1:14" ht="15.75" customHeight="1">
      <c r="A391" s="105"/>
      <c r="I391" s="17"/>
      <c r="J391" s="17"/>
      <c r="K391" s="17"/>
      <c r="L391" s="18"/>
      <c r="M391" s="1"/>
      <c r="N391" s="1"/>
    </row>
    <row r="392" spans="1:14" ht="15.75" customHeight="1">
      <c r="A392" s="105"/>
      <c r="I392" s="17"/>
      <c r="J392" s="17"/>
      <c r="K392" s="17"/>
      <c r="L392" s="18"/>
      <c r="M392" s="1"/>
      <c r="N392" s="1"/>
    </row>
    <row r="393" spans="1:14" ht="15.75" customHeight="1">
      <c r="A393" s="105"/>
      <c r="I393" s="17"/>
      <c r="J393" s="17"/>
      <c r="K393" s="17"/>
      <c r="L393" s="18"/>
      <c r="M393" s="1"/>
      <c r="N393" s="1"/>
    </row>
    <row r="394" spans="1:14" ht="15.75" customHeight="1">
      <c r="A394" s="105"/>
      <c r="I394" s="17"/>
      <c r="J394" s="17"/>
      <c r="K394" s="17"/>
      <c r="L394" s="18"/>
      <c r="M394" s="1"/>
      <c r="N394" s="1"/>
    </row>
    <row r="395" spans="1:14" ht="15.75" customHeight="1">
      <c r="A395" s="105"/>
      <c r="I395" s="17"/>
      <c r="J395" s="17"/>
      <c r="K395" s="17"/>
      <c r="L395" s="18"/>
      <c r="M395" s="1"/>
      <c r="N395" s="1"/>
    </row>
    <row r="396" spans="1:14" ht="15.75" customHeight="1">
      <c r="A396" s="105"/>
      <c r="I396" s="17"/>
      <c r="J396" s="17"/>
      <c r="K396" s="17"/>
      <c r="L396" s="18"/>
      <c r="M396" s="1"/>
      <c r="N396" s="1"/>
    </row>
    <row r="397" spans="1:14" ht="15.75" customHeight="1">
      <c r="A397" s="105"/>
      <c r="I397" s="17"/>
      <c r="J397" s="17"/>
      <c r="K397" s="17"/>
      <c r="L397" s="18"/>
      <c r="M397" s="1"/>
      <c r="N397" s="1"/>
    </row>
    <row r="398" spans="1:14" ht="15.75" customHeight="1">
      <c r="A398" s="105"/>
      <c r="I398" s="17"/>
      <c r="J398" s="17"/>
      <c r="K398" s="17"/>
      <c r="L398" s="18"/>
      <c r="M398" s="1"/>
      <c r="N398" s="1"/>
    </row>
    <row r="399" spans="1:14" ht="15.75" customHeight="1">
      <c r="A399" s="105"/>
      <c r="I399" s="17"/>
      <c r="J399" s="17"/>
      <c r="K399" s="17"/>
      <c r="L399" s="18"/>
      <c r="M399" s="1"/>
      <c r="N399" s="1"/>
    </row>
    <row r="400" spans="1:14" ht="15.75" customHeight="1">
      <c r="A400" s="105"/>
      <c r="I400" s="17"/>
      <c r="J400" s="17"/>
      <c r="K400" s="17"/>
      <c r="L400" s="18"/>
      <c r="M400" s="1"/>
      <c r="N400" s="1"/>
    </row>
    <row r="401" spans="1:14" ht="15.75" customHeight="1">
      <c r="A401" s="105"/>
      <c r="I401" s="17"/>
      <c r="J401" s="17"/>
      <c r="K401" s="17"/>
      <c r="L401" s="18"/>
      <c r="M401" s="1"/>
      <c r="N401" s="1"/>
    </row>
    <row r="402" spans="1:14" ht="15.75" customHeight="1">
      <c r="A402" s="105"/>
      <c r="I402" s="17"/>
      <c r="J402" s="17"/>
      <c r="K402" s="17"/>
      <c r="L402" s="18"/>
      <c r="M402" s="1"/>
      <c r="N402" s="1"/>
    </row>
    <row r="403" spans="1:14" ht="15.75" customHeight="1">
      <c r="A403" s="105"/>
      <c r="I403" s="17"/>
      <c r="J403" s="17"/>
      <c r="K403" s="17"/>
      <c r="L403" s="18"/>
      <c r="M403" s="1"/>
      <c r="N403" s="1"/>
    </row>
    <row r="404" spans="1:14" ht="15.75" customHeight="1">
      <c r="A404" s="105"/>
      <c r="I404" s="17"/>
      <c r="J404" s="17"/>
      <c r="K404" s="17"/>
      <c r="L404" s="18"/>
      <c r="M404" s="1"/>
      <c r="N404" s="1"/>
    </row>
    <row r="405" spans="1:14" ht="15.75" customHeight="1">
      <c r="A405" s="105"/>
      <c r="I405" s="17"/>
      <c r="J405" s="17"/>
      <c r="K405" s="17"/>
      <c r="L405" s="18"/>
      <c r="M405" s="1"/>
      <c r="N405" s="1"/>
    </row>
    <row r="406" spans="1:14" ht="15.75" customHeight="1">
      <c r="A406" s="105"/>
      <c r="I406" s="17"/>
      <c r="J406" s="17"/>
      <c r="K406" s="17"/>
      <c r="L406" s="18"/>
      <c r="M406" s="1"/>
      <c r="N406" s="1"/>
    </row>
    <row r="407" spans="1:14" ht="15.75" customHeight="1">
      <c r="A407" s="105"/>
      <c r="I407" s="17"/>
      <c r="J407" s="17"/>
      <c r="K407" s="17"/>
      <c r="L407" s="18"/>
      <c r="M407" s="1"/>
      <c r="N407" s="1"/>
    </row>
    <row r="408" spans="1:14" ht="15.75" customHeight="1">
      <c r="A408" s="105"/>
      <c r="I408" s="17"/>
      <c r="J408" s="17"/>
      <c r="K408" s="17"/>
      <c r="L408" s="18"/>
      <c r="M408" s="1"/>
      <c r="N408" s="1"/>
    </row>
    <row r="409" spans="1:14" ht="15.75" customHeight="1">
      <c r="A409" s="105"/>
      <c r="I409" s="17"/>
      <c r="J409" s="17"/>
      <c r="K409" s="17"/>
      <c r="L409" s="18"/>
      <c r="M409" s="1"/>
      <c r="N409" s="1"/>
    </row>
    <row r="410" spans="1:14" ht="15.75" customHeight="1">
      <c r="A410" s="105"/>
      <c r="I410" s="17"/>
      <c r="J410" s="17"/>
      <c r="K410" s="17"/>
      <c r="L410" s="18"/>
      <c r="M410" s="1"/>
      <c r="N410" s="1"/>
    </row>
    <row r="411" spans="1:14" ht="15.75" customHeight="1">
      <c r="A411" s="105"/>
      <c r="I411" s="17"/>
      <c r="J411" s="17"/>
      <c r="K411" s="17"/>
      <c r="L411" s="18"/>
      <c r="M411" s="1"/>
      <c r="N411" s="1"/>
    </row>
    <row r="412" spans="1:14" ht="15.75" customHeight="1">
      <c r="A412" s="105"/>
      <c r="I412" s="17"/>
      <c r="J412" s="17"/>
      <c r="K412" s="17"/>
      <c r="L412" s="18"/>
      <c r="M412" s="1"/>
      <c r="N412" s="1"/>
    </row>
    <row r="413" spans="1:14" ht="15.75" customHeight="1">
      <c r="A413" s="105"/>
      <c r="I413" s="17"/>
      <c r="J413" s="17"/>
      <c r="K413" s="17"/>
      <c r="L413" s="18"/>
      <c r="M413" s="1"/>
      <c r="N413" s="1"/>
    </row>
    <row r="414" spans="1:14" ht="15.75" customHeight="1">
      <c r="A414" s="105"/>
      <c r="I414" s="17"/>
      <c r="J414" s="17"/>
      <c r="K414" s="17"/>
      <c r="L414" s="18"/>
      <c r="M414" s="1"/>
      <c r="N414" s="1"/>
    </row>
    <row r="415" spans="1:14" ht="15.75" customHeight="1">
      <c r="A415" s="105"/>
      <c r="I415" s="17"/>
      <c r="J415" s="17"/>
      <c r="K415" s="17"/>
      <c r="L415" s="18"/>
      <c r="M415" s="1"/>
      <c r="N415" s="1"/>
    </row>
    <row r="416" spans="1:14" ht="15.75" customHeight="1">
      <c r="A416" s="105"/>
      <c r="I416" s="17"/>
      <c r="J416" s="17"/>
      <c r="K416" s="17"/>
      <c r="L416" s="18"/>
      <c r="M416" s="1"/>
      <c r="N416" s="1"/>
    </row>
    <row r="417" spans="1:14" ht="15.75" customHeight="1">
      <c r="A417" s="105"/>
      <c r="I417" s="17"/>
      <c r="J417" s="17"/>
      <c r="K417" s="17"/>
      <c r="L417" s="18"/>
      <c r="M417" s="1"/>
      <c r="N417" s="1"/>
    </row>
    <row r="418" spans="1:14" ht="15.75" customHeight="1">
      <c r="A418" s="105"/>
      <c r="I418" s="17"/>
      <c r="J418" s="17"/>
      <c r="K418" s="17"/>
      <c r="L418" s="18"/>
      <c r="M418" s="1"/>
      <c r="N418" s="1"/>
    </row>
    <row r="419" spans="1:14" ht="15.75" customHeight="1">
      <c r="A419" s="105"/>
      <c r="I419" s="17"/>
      <c r="J419" s="17"/>
      <c r="K419" s="17"/>
      <c r="L419" s="18"/>
      <c r="M419" s="1"/>
      <c r="N419" s="1"/>
    </row>
    <row r="420" spans="1:14" ht="15.75" customHeight="1">
      <c r="A420" s="105"/>
      <c r="I420" s="17"/>
      <c r="J420" s="17"/>
      <c r="K420" s="17"/>
      <c r="L420" s="18"/>
      <c r="M420" s="1"/>
      <c r="N420" s="1"/>
    </row>
    <row r="421" spans="1:14" ht="15.75" customHeight="1">
      <c r="A421" s="105"/>
      <c r="I421" s="17"/>
      <c r="J421" s="17"/>
      <c r="K421" s="17"/>
      <c r="L421" s="18"/>
      <c r="M421" s="1"/>
      <c r="N421" s="1"/>
    </row>
    <row r="422" spans="1:14" ht="15.75" customHeight="1">
      <c r="A422" s="105"/>
      <c r="I422" s="17"/>
      <c r="J422" s="17"/>
      <c r="K422" s="17"/>
      <c r="L422" s="18"/>
      <c r="M422" s="1"/>
      <c r="N422" s="1"/>
    </row>
    <row r="423" spans="1:14" ht="15.75" customHeight="1">
      <c r="A423" s="105"/>
      <c r="I423" s="17"/>
      <c r="J423" s="17"/>
      <c r="K423" s="17"/>
      <c r="L423" s="18"/>
      <c r="M423" s="1"/>
      <c r="N423" s="1"/>
    </row>
    <row r="424" spans="1:14" ht="15.75" customHeight="1">
      <c r="A424" s="105"/>
      <c r="I424" s="17"/>
      <c r="J424" s="17"/>
      <c r="K424" s="17"/>
      <c r="L424" s="18"/>
      <c r="M424" s="1"/>
      <c r="N424" s="1"/>
    </row>
    <row r="425" spans="1:14" ht="15.75" customHeight="1">
      <c r="A425" s="105"/>
      <c r="I425" s="17"/>
      <c r="J425" s="17"/>
      <c r="K425" s="17"/>
      <c r="L425" s="18"/>
      <c r="M425" s="1"/>
      <c r="N425" s="1"/>
    </row>
    <row r="426" spans="1:14" ht="15.75" customHeight="1">
      <c r="A426" s="105"/>
      <c r="I426" s="17"/>
      <c r="J426" s="17"/>
      <c r="K426" s="17"/>
      <c r="L426" s="18"/>
      <c r="M426" s="1"/>
      <c r="N426" s="1"/>
    </row>
    <row r="427" spans="1:14" ht="15.75" customHeight="1">
      <c r="A427" s="105"/>
      <c r="I427" s="17"/>
      <c r="J427" s="17"/>
      <c r="K427" s="17"/>
      <c r="L427" s="18"/>
      <c r="M427" s="1"/>
      <c r="N427" s="1"/>
    </row>
    <row r="428" spans="1:14" ht="15.75" customHeight="1">
      <c r="A428" s="105"/>
      <c r="I428" s="17"/>
      <c r="J428" s="17"/>
      <c r="K428" s="17"/>
      <c r="L428" s="18"/>
      <c r="M428" s="1"/>
      <c r="N428" s="1"/>
    </row>
    <row r="429" spans="1:14" ht="15.75" customHeight="1">
      <c r="A429" s="105"/>
      <c r="I429" s="17"/>
      <c r="J429" s="17"/>
      <c r="K429" s="17"/>
      <c r="L429" s="18"/>
      <c r="M429" s="1"/>
      <c r="N429" s="1"/>
    </row>
    <row r="430" spans="1:14" ht="15.75" customHeight="1">
      <c r="A430" s="105"/>
      <c r="I430" s="17"/>
      <c r="J430" s="17"/>
      <c r="K430" s="17"/>
      <c r="L430" s="18"/>
      <c r="M430" s="1"/>
      <c r="N430" s="1"/>
    </row>
    <row r="431" spans="1:14" ht="15.75" customHeight="1">
      <c r="A431" s="105"/>
      <c r="I431" s="17"/>
      <c r="J431" s="17"/>
      <c r="K431" s="17"/>
      <c r="L431" s="18"/>
      <c r="M431" s="1"/>
      <c r="N431" s="1"/>
    </row>
    <row r="432" spans="1:14" ht="15.75" customHeight="1">
      <c r="A432" s="105"/>
      <c r="I432" s="17"/>
      <c r="J432" s="17"/>
      <c r="K432" s="17"/>
      <c r="L432" s="18"/>
      <c r="M432" s="1"/>
      <c r="N432" s="1"/>
    </row>
    <row r="433" spans="1:14" ht="15.75" customHeight="1">
      <c r="A433" s="105"/>
      <c r="I433" s="17"/>
      <c r="J433" s="17"/>
      <c r="K433" s="17"/>
      <c r="L433" s="18"/>
      <c r="M433" s="1"/>
      <c r="N433" s="1"/>
    </row>
    <row r="434" spans="1:14" ht="15.75" customHeight="1">
      <c r="A434" s="105"/>
      <c r="I434" s="17"/>
      <c r="J434" s="17"/>
      <c r="K434" s="17"/>
      <c r="L434" s="18"/>
      <c r="M434" s="1"/>
      <c r="N434" s="1"/>
    </row>
    <row r="435" spans="1:14" ht="15.75" customHeight="1">
      <c r="A435" s="105"/>
      <c r="I435" s="17"/>
      <c r="J435" s="17"/>
      <c r="K435" s="17"/>
      <c r="L435" s="18"/>
      <c r="M435" s="1"/>
      <c r="N435" s="1"/>
    </row>
    <row r="436" spans="1:14" ht="15.75" customHeight="1">
      <c r="A436" s="105"/>
      <c r="I436" s="17"/>
      <c r="J436" s="17"/>
      <c r="K436" s="17"/>
      <c r="L436" s="18"/>
      <c r="M436" s="1"/>
      <c r="N436" s="1"/>
    </row>
    <row r="437" spans="1:14" ht="15.75" customHeight="1">
      <c r="A437" s="105"/>
      <c r="I437" s="17"/>
      <c r="J437" s="17"/>
      <c r="K437" s="17"/>
      <c r="L437" s="18"/>
      <c r="M437" s="1"/>
      <c r="N437" s="1"/>
    </row>
    <row r="438" spans="1:14" ht="15.75" customHeight="1">
      <c r="A438" s="105"/>
      <c r="I438" s="17"/>
      <c r="J438" s="17"/>
      <c r="K438" s="17"/>
      <c r="L438" s="18"/>
      <c r="M438" s="1"/>
      <c r="N438" s="1"/>
    </row>
    <row r="439" spans="1:14" ht="15.75" customHeight="1">
      <c r="A439" s="105"/>
      <c r="I439" s="17"/>
      <c r="J439" s="17"/>
      <c r="K439" s="17"/>
      <c r="L439" s="18"/>
      <c r="M439" s="1"/>
      <c r="N439" s="1"/>
    </row>
    <row r="440" spans="1:14" ht="15.75" customHeight="1">
      <c r="A440" s="105"/>
      <c r="I440" s="17"/>
      <c r="J440" s="17"/>
      <c r="K440" s="17"/>
      <c r="L440" s="18"/>
      <c r="M440" s="1"/>
      <c r="N440" s="1"/>
    </row>
    <row r="441" spans="1:14" ht="15.75" customHeight="1">
      <c r="A441" s="105"/>
      <c r="I441" s="17"/>
      <c r="J441" s="17"/>
      <c r="K441" s="17"/>
      <c r="L441" s="18"/>
      <c r="M441" s="1"/>
      <c r="N441" s="1"/>
    </row>
    <row r="442" spans="1:14" ht="15.75" customHeight="1">
      <c r="A442" s="105"/>
      <c r="I442" s="17"/>
      <c r="J442" s="17"/>
      <c r="K442" s="17"/>
      <c r="L442" s="18"/>
      <c r="M442" s="1"/>
      <c r="N442" s="1"/>
    </row>
    <row r="443" spans="1:14" ht="15.75" customHeight="1">
      <c r="A443" s="105"/>
      <c r="I443" s="17"/>
      <c r="J443" s="17"/>
      <c r="K443" s="17"/>
      <c r="L443" s="18"/>
      <c r="M443" s="1"/>
      <c r="N443" s="1"/>
    </row>
    <row r="444" spans="1:14" ht="15.75" customHeight="1">
      <c r="A444" s="105"/>
      <c r="I444" s="17"/>
      <c r="J444" s="17"/>
      <c r="K444" s="17"/>
      <c r="L444" s="18"/>
      <c r="M444" s="1"/>
      <c r="N444" s="1"/>
    </row>
    <row r="445" spans="1:14" ht="15.75" customHeight="1">
      <c r="A445" s="105"/>
      <c r="I445" s="17"/>
      <c r="J445" s="17"/>
      <c r="K445" s="17"/>
      <c r="L445" s="18"/>
      <c r="M445" s="1"/>
      <c r="N445" s="1"/>
    </row>
    <row r="446" spans="1:14" ht="15.75" customHeight="1">
      <c r="A446" s="105"/>
      <c r="I446" s="17"/>
      <c r="J446" s="17"/>
      <c r="K446" s="17"/>
      <c r="L446" s="18"/>
      <c r="M446" s="1"/>
      <c r="N446" s="1"/>
    </row>
    <row r="447" spans="1:14" ht="15.75" customHeight="1">
      <c r="A447" s="105"/>
      <c r="I447" s="17"/>
      <c r="J447" s="17"/>
      <c r="K447" s="17"/>
      <c r="L447" s="18"/>
      <c r="M447" s="1"/>
      <c r="N447" s="1"/>
    </row>
    <row r="448" spans="1:14" ht="15.75" customHeight="1">
      <c r="A448" s="105"/>
      <c r="I448" s="17"/>
      <c r="J448" s="17"/>
      <c r="K448" s="17"/>
      <c r="L448" s="18"/>
      <c r="M448" s="1"/>
      <c r="N448" s="1"/>
    </row>
    <row r="449" spans="1:14" ht="15.75" customHeight="1">
      <c r="A449" s="105"/>
      <c r="I449" s="17"/>
      <c r="J449" s="17"/>
      <c r="K449" s="17"/>
      <c r="L449" s="18"/>
      <c r="M449" s="1"/>
      <c r="N449" s="1"/>
    </row>
    <row r="450" spans="1:14" ht="15.75" customHeight="1">
      <c r="A450" s="105"/>
      <c r="I450" s="17"/>
      <c r="J450" s="17"/>
      <c r="K450" s="17"/>
      <c r="L450" s="18"/>
      <c r="M450" s="1"/>
      <c r="N450" s="1"/>
    </row>
    <row r="451" spans="1:14" ht="15.75" customHeight="1">
      <c r="A451" s="105"/>
      <c r="I451" s="17"/>
      <c r="J451" s="17"/>
      <c r="K451" s="17"/>
      <c r="L451" s="18"/>
      <c r="M451" s="1"/>
      <c r="N451" s="1"/>
    </row>
    <row r="452" spans="1:14" ht="15.75" customHeight="1">
      <c r="A452" s="105"/>
      <c r="I452" s="17"/>
      <c r="J452" s="17"/>
      <c r="K452" s="17"/>
      <c r="L452" s="18"/>
      <c r="M452" s="1"/>
      <c r="N452" s="1"/>
    </row>
    <row r="453" spans="1:14" ht="15.75" customHeight="1">
      <c r="A453" s="105"/>
      <c r="I453" s="17"/>
      <c r="J453" s="17"/>
      <c r="K453" s="17"/>
      <c r="L453" s="18"/>
      <c r="M453" s="1"/>
      <c r="N453" s="1"/>
    </row>
    <row r="454" spans="1:14" ht="15.75" customHeight="1">
      <c r="A454" s="105"/>
      <c r="I454" s="17"/>
      <c r="J454" s="17"/>
      <c r="K454" s="17"/>
      <c r="L454" s="18"/>
      <c r="M454" s="1"/>
      <c r="N454" s="1"/>
    </row>
    <row r="455" spans="1:14" ht="15.75" customHeight="1">
      <c r="A455" s="105"/>
      <c r="I455" s="17"/>
      <c r="J455" s="17"/>
      <c r="K455" s="17"/>
      <c r="L455" s="18"/>
      <c r="M455" s="1"/>
      <c r="N455" s="1"/>
    </row>
    <row r="456" spans="1:14" ht="15.75" customHeight="1">
      <c r="A456" s="105"/>
      <c r="I456" s="17"/>
      <c r="J456" s="17"/>
      <c r="K456" s="17"/>
      <c r="L456" s="18"/>
      <c r="M456" s="1"/>
      <c r="N456" s="1"/>
    </row>
    <row r="457" spans="1:14" ht="15.75" customHeight="1">
      <c r="A457" s="105"/>
      <c r="I457" s="17"/>
      <c r="J457" s="17"/>
      <c r="K457" s="17"/>
      <c r="L457" s="18"/>
      <c r="M457" s="1"/>
      <c r="N457" s="1"/>
    </row>
    <row r="458" spans="1:14" ht="15.75" customHeight="1">
      <c r="A458" s="105"/>
      <c r="I458" s="17"/>
      <c r="J458" s="17"/>
      <c r="K458" s="17"/>
      <c r="L458" s="18"/>
      <c r="M458" s="1"/>
      <c r="N458" s="1"/>
    </row>
    <row r="459" spans="1:14" ht="15.75" customHeight="1">
      <c r="A459" s="105"/>
      <c r="I459" s="17"/>
      <c r="J459" s="17"/>
      <c r="K459" s="17"/>
      <c r="L459" s="18"/>
      <c r="M459" s="1"/>
      <c r="N459" s="1"/>
    </row>
    <row r="460" spans="1:14" ht="15.75" customHeight="1">
      <c r="A460" s="105"/>
      <c r="I460" s="17"/>
      <c r="J460" s="17"/>
      <c r="K460" s="17"/>
      <c r="L460" s="18"/>
      <c r="M460" s="1"/>
      <c r="N460" s="1"/>
    </row>
    <row r="461" spans="1:14" ht="15.75" customHeight="1">
      <c r="A461" s="105"/>
      <c r="I461" s="17"/>
      <c r="J461" s="17"/>
      <c r="K461" s="17"/>
      <c r="L461" s="18"/>
      <c r="M461" s="1"/>
      <c r="N461" s="1"/>
    </row>
    <row r="462" spans="1:14" ht="15.75" customHeight="1">
      <c r="A462" s="105"/>
      <c r="I462" s="17"/>
      <c r="J462" s="17"/>
      <c r="K462" s="17"/>
      <c r="L462" s="18"/>
      <c r="M462" s="1"/>
      <c r="N462" s="1"/>
    </row>
    <row r="463" spans="1:14" ht="15.75" customHeight="1">
      <c r="A463" s="105"/>
      <c r="I463" s="17"/>
      <c r="J463" s="17"/>
      <c r="K463" s="17"/>
      <c r="L463" s="18"/>
      <c r="M463" s="1"/>
      <c r="N463" s="1"/>
    </row>
    <row r="464" spans="1:14" ht="15.75" customHeight="1">
      <c r="A464" s="105"/>
      <c r="I464" s="17"/>
      <c r="J464" s="17"/>
      <c r="K464" s="17"/>
      <c r="L464" s="18"/>
      <c r="M464" s="1"/>
      <c r="N464" s="1"/>
    </row>
    <row r="465" spans="1:14" ht="15.75" customHeight="1">
      <c r="A465" s="105"/>
      <c r="I465" s="17"/>
      <c r="J465" s="17"/>
      <c r="K465" s="17"/>
      <c r="L465" s="18"/>
      <c r="M465" s="1"/>
      <c r="N465" s="1"/>
    </row>
    <row r="466" spans="1:14" ht="15.75" customHeight="1">
      <c r="A466" s="105"/>
      <c r="I466" s="17"/>
      <c r="J466" s="17"/>
      <c r="K466" s="17"/>
      <c r="L466" s="18"/>
      <c r="M466" s="1"/>
      <c r="N466" s="1"/>
    </row>
    <row r="467" spans="1:14" ht="15.75" customHeight="1">
      <c r="A467" s="105"/>
      <c r="I467" s="17"/>
      <c r="J467" s="17"/>
      <c r="K467" s="17"/>
      <c r="L467" s="18"/>
      <c r="M467" s="1"/>
      <c r="N467" s="1"/>
    </row>
    <row r="468" spans="1:14" ht="15.75" customHeight="1">
      <c r="A468" s="105"/>
      <c r="I468" s="17"/>
      <c r="J468" s="17"/>
      <c r="K468" s="17"/>
      <c r="L468" s="18"/>
      <c r="M468" s="1"/>
      <c r="N468" s="1"/>
    </row>
    <row r="469" spans="1:14" ht="15.75" customHeight="1">
      <c r="A469" s="105"/>
      <c r="I469" s="17"/>
      <c r="J469" s="17"/>
      <c r="K469" s="17"/>
      <c r="L469" s="18"/>
      <c r="M469" s="1"/>
      <c r="N469" s="1"/>
    </row>
    <row r="470" spans="1:14" ht="15.75" customHeight="1">
      <c r="A470" s="105"/>
      <c r="I470" s="17"/>
      <c r="J470" s="17"/>
      <c r="K470" s="17"/>
      <c r="L470" s="18"/>
      <c r="M470" s="1"/>
      <c r="N470" s="1"/>
    </row>
    <row r="471" spans="1:14" ht="15.75" customHeight="1">
      <c r="A471" s="105"/>
      <c r="I471" s="17"/>
      <c r="J471" s="17"/>
      <c r="K471" s="17"/>
      <c r="L471" s="18"/>
      <c r="M471" s="1"/>
      <c r="N471" s="1"/>
    </row>
    <row r="472" spans="1:14" ht="15.75" customHeight="1">
      <c r="A472" s="105"/>
      <c r="I472" s="17"/>
      <c r="J472" s="17"/>
      <c r="K472" s="17"/>
      <c r="L472" s="18"/>
      <c r="M472" s="1"/>
      <c r="N472" s="1"/>
    </row>
    <row r="473" spans="1:14" ht="15.75" customHeight="1">
      <c r="A473" s="105"/>
      <c r="I473" s="17"/>
      <c r="J473" s="17"/>
      <c r="K473" s="17"/>
      <c r="L473" s="18"/>
      <c r="M473" s="1"/>
      <c r="N473" s="1"/>
    </row>
    <row r="474" spans="1:14" ht="15.75" customHeight="1">
      <c r="A474" s="105"/>
      <c r="I474" s="17"/>
      <c r="J474" s="17"/>
      <c r="K474" s="17"/>
      <c r="L474" s="18"/>
      <c r="M474" s="1"/>
      <c r="N474" s="1"/>
    </row>
    <row r="475" spans="1:14" ht="15.75" customHeight="1">
      <c r="A475" s="105"/>
      <c r="I475" s="17"/>
      <c r="J475" s="17"/>
      <c r="K475" s="17"/>
      <c r="L475" s="18"/>
      <c r="M475" s="1"/>
      <c r="N475" s="1"/>
    </row>
    <row r="476" spans="1:14" ht="15.75" customHeight="1">
      <c r="A476" s="105"/>
      <c r="I476" s="17"/>
      <c r="J476" s="17"/>
      <c r="K476" s="17"/>
      <c r="L476" s="18"/>
      <c r="M476" s="1"/>
      <c r="N476" s="1"/>
    </row>
    <row r="477" spans="1:14" ht="15.75" customHeight="1">
      <c r="A477" s="105"/>
      <c r="I477" s="17"/>
      <c r="J477" s="17"/>
      <c r="K477" s="17"/>
      <c r="L477" s="18"/>
      <c r="M477" s="1"/>
      <c r="N477" s="1"/>
    </row>
    <row r="478" spans="1:14" ht="15.75" customHeight="1">
      <c r="A478" s="105"/>
      <c r="I478" s="17"/>
      <c r="J478" s="17"/>
      <c r="K478" s="17"/>
      <c r="L478" s="18"/>
      <c r="M478" s="1"/>
      <c r="N478" s="1"/>
    </row>
    <row r="479" spans="1:14" ht="15.75" customHeight="1">
      <c r="A479" s="105"/>
      <c r="I479" s="17"/>
      <c r="J479" s="17"/>
      <c r="K479" s="17"/>
      <c r="L479" s="18"/>
      <c r="M479" s="1"/>
      <c r="N479" s="1"/>
    </row>
    <row r="480" spans="1:14" ht="15.75" customHeight="1">
      <c r="A480" s="105"/>
      <c r="I480" s="17"/>
      <c r="J480" s="17"/>
      <c r="K480" s="17"/>
      <c r="L480" s="18"/>
      <c r="M480" s="1"/>
      <c r="N480" s="1"/>
    </row>
    <row r="481" spans="1:14" ht="15.75" customHeight="1">
      <c r="A481" s="105"/>
      <c r="I481" s="17"/>
      <c r="J481" s="17"/>
      <c r="K481" s="17"/>
      <c r="L481" s="18"/>
      <c r="M481" s="1"/>
      <c r="N481" s="1"/>
    </row>
    <row r="482" spans="1:14" ht="15.75" customHeight="1">
      <c r="A482" s="105"/>
      <c r="I482" s="17"/>
      <c r="J482" s="17"/>
      <c r="K482" s="17"/>
      <c r="L482" s="18"/>
      <c r="M482" s="1"/>
      <c r="N482" s="1"/>
    </row>
    <row r="483" spans="1:14" ht="15.75" customHeight="1">
      <c r="A483" s="105"/>
      <c r="I483" s="17"/>
      <c r="J483" s="17"/>
      <c r="K483" s="17"/>
      <c r="L483" s="18"/>
      <c r="M483" s="1"/>
      <c r="N483" s="1"/>
    </row>
    <row r="484" spans="1:14" ht="15.75" customHeight="1">
      <c r="A484" s="105"/>
      <c r="I484" s="17"/>
      <c r="J484" s="17"/>
      <c r="K484" s="17"/>
      <c r="L484" s="18"/>
      <c r="M484" s="1"/>
      <c r="N484" s="1"/>
    </row>
    <row r="485" spans="1:14" ht="15.75" customHeight="1">
      <c r="A485" s="105"/>
      <c r="I485" s="17"/>
      <c r="J485" s="17"/>
      <c r="K485" s="17"/>
      <c r="L485" s="18"/>
      <c r="M485" s="1"/>
      <c r="N485" s="1"/>
    </row>
    <row r="486" spans="1:14" ht="15.75" customHeight="1">
      <c r="A486" s="105"/>
      <c r="I486" s="17"/>
      <c r="J486" s="17"/>
      <c r="K486" s="17"/>
      <c r="L486" s="18"/>
      <c r="M486" s="1"/>
      <c r="N486" s="1"/>
    </row>
    <row r="487" spans="1:14" ht="15.75" customHeight="1">
      <c r="A487" s="105"/>
      <c r="I487" s="17"/>
      <c r="J487" s="17"/>
      <c r="K487" s="17"/>
      <c r="L487" s="18"/>
      <c r="M487" s="1"/>
      <c r="N487" s="1"/>
    </row>
    <row r="488" spans="1:14" ht="15.75" customHeight="1">
      <c r="A488" s="105"/>
      <c r="I488" s="17"/>
      <c r="J488" s="17"/>
      <c r="K488" s="17"/>
      <c r="L488" s="18"/>
      <c r="M488" s="1"/>
      <c r="N488" s="1"/>
    </row>
    <row r="489" spans="1:14" ht="15.75" customHeight="1">
      <c r="A489" s="105"/>
      <c r="I489" s="17"/>
      <c r="J489" s="17"/>
      <c r="K489" s="17"/>
      <c r="L489" s="18"/>
      <c r="M489" s="1"/>
      <c r="N489" s="1"/>
    </row>
    <row r="490" spans="1:14" ht="15.75" customHeight="1">
      <c r="A490" s="105"/>
      <c r="I490" s="17"/>
      <c r="J490" s="17"/>
      <c r="K490" s="17"/>
      <c r="L490" s="18"/>
      <c r="M490" s="1"/>
      <c r="N490" s="1"/>
    </row>
    <row r="491" spans="1:14" ht="15.75" customHeight="1">
      <c r="A491" s="105"/>
      <c r="I491" s="17"/>
      <c r="J491" s="17"/>
      <c r="K491" s="17"/>
      <c r="L491" s="18"/>
      <c r="M491" s="1"/>
      <c r="N491" s="1"/>
    </row>
    <row r="492" spans="1:14" ht="15.75" customHeight="1">
      <c r="A492" s="105"/>
      <c r="I492" s="17"/>
      <c r="J492" s="17"/>
      <c r="K492" s="17"/>
      <c r="L492" s="18"/>
      <c r="M492" s="1"/>
      <c r="N492" s="1"/>
    </row>
    <row r="493" spans="1:14" ht="15.75" customHeight="1">
      <c r="A493" s="105"/>
      <c r="I493" s="17"/>
      <c r="J493" s="17"/>
      <c r="K493" s="17"/>
      <c r="L493" s="18"/>
      <c r="M493" s="1"/>
      <c r="N493" s="1"/>
    </row>
    <row r="494" spans="1:14" ht="15.75" customHeight="1">
      <c r="A494" s="105"/>
      <c r="I494" s="17"/>
      <c r="J494" s="17"/>
      <c r="K494" s="17"/>
      <c r="L494" s="18"/>
      <c r="M494" s="1"/>
      <c r="N494" s="1"/>
    </row>
    <row r="495" spans="1:14" ht="15.75" customHeight="1">
      <c r="A495" s="105"/>
      <c r="I495" s="17"/>
      <c r="J495" s="17"/>
      <c r="K495" s="17"/>
      <c r="L495" s="18"/>
      <c r="M495" s="1"/>
      <c r="N495" s="1"/>
    </row>
    <row r="496" spans="1:14" ht="15.75" customHeight="1">
      <c r="A496" s="105"/>
      <c r="I496" s="17"/>
      <c r="J496" s="17"/>
      <c r="K496" s="17"/>
      <c r="L496" s="18"/>
      <c r="M496" s="1"/>
      <c r="N496" s="1"/>
    </row>
    <row r="497" spans="1:14" ht="15.75" customHeight="1">
      <c r="A497" s="105"/>
      <c r="I497" s="17"/>
      <c r="J497" s="17"/>
      <c r="K497" s="17"/>
      <c r="L497" s="18"/>
      <c r="M497" s="1"/>
      <c r="N497" s="1"/>
    </row>
    <row r="498" spans="1:14" ht="15.75" customHeight="1">
      <c r="A498" s="105"/>
      <c r="I498" s="17"/>
      <c r="J498" s="17"/>
      <c r="K498" s="17"/>
      <c r="L498" s="18"/>
      <c r="M498" s="1"/>
      <c r="N498" s="1"/>
    </row>
    <row r="499" spans="1:14" ht="15.75" customHeight="1">
      <c r="A499" s="105"/>
      <c r="I499" s="17"/>
      <c r="J499" s="17"/>
      <c r="K499" s="17"/>
      <c r="L499" s="18"/>
      <c r="M499" s="1"/>
      <c r="N499" s="1"/>
    </row>
    <row r="500" spans="1:14" ht="15.75" customHeight="1">
      <c r="A500" s="105"/>
      <c r="I500" s="17"/>
      <c r="J500" s="17"/>
      <c r="K500" s="17"/>
      <c r="L500" s="18"/>
      <c r="M500" s="1"/>
      <c r="N500" s="1"/>
    </row>
    <row r="501" spans="1:14" ht="15.75" customHeight="1">
      <c r="A501" s="105"/>
      <c r="I501" s="17"/>
      <c r="J501" s="17"/>
      <c r="K501" s="17"/>
      <c r="L501" s="18"/>
      <c r="M501" s="1"/>
      <c r="N501" s="1"/>
    </row>
    <row r="502" spans="1:14" ht="15.75" customHeight="1">
      <c r="A502" s="105"/>
      <c r="I502" s="17"/>
      <c r="J502" s="17"/>
      <c r="K502" s="17"/>
      <c r="L502" s="18"/>
      <c r="M502" s="1"/>
      <c r="N502" s="1"/>
    </row>
    <row r="503" spans="1:14" ht="15.75" customHeight="1">
      <c r="A503" s="105"/>
      <c r="I503" s="17"/>
      <c r="J503" s="17"/>
      <c r="K503" s="17"/>
      <c r="L503" s="18"/>
      <c r="M503" s="1"/>
      <c r="N503" s="1"/>
    </row>
    <row r="504" spans="1:14" ht="15.75" customHeight="1">
      <c r="A504" s="105"/>
      <c r="I504" s="17"/>
      <c r="J504" s="17"/>
      <c r="K504" s="17"/>
      <c r="L504" s="18"/>
      <c r="M504" s="1"/>
      <c r="N504" s="1"/>
    </row>
    <row r="505" spans="1:14" ht="15.75" customHeight="1">
      <c r="A505" s="105"/>
      <c r="I505" s="17"/>
      <c r="J505" s="17"/>
      <c r="K505" s="17"/>
      <c r="L505" s="18"/>
      <c r="M505" s="1"/>
      <c r="N505" s="1"/>
    </row>
    <row r="506" spans="1:14" ht="15.75" customHeight="1">
      <c r="A506" s="105"/>
      <c r="I506" s="17"/>
      <c r="J506" s="17"/>
      <c r="K506" s="17"/>
      <c r="L506" s="18"/>
      <c r="M506" s="1"/>
      <c r="N506" s="1"/>
    </row>
    <row r="507" spans="1:14" ht="15.75" customHeight="1">
      <c r="A507" s="105"/>
      <c r="I507" s="17"/>
      <c r="J507" s="17"/>
      <c r="K507" s="17"/>
      <c r="L507" s="18"/>
      <c r="M507" s="1"/>
      <c r="N507" s="1"/>
    </row>
    <row r="508" spans="1:14" ht="15.75" customHeight="1">
      <c r="A508" s="105"/>
      <c r="I508" s="17"/>
      <c r="J508" s="17"/>
      <c r="K508" s="17"/>
      <c r="L508" s="18"/>
      <c r="M508" s="1"/>
      <c r="N508" s="1"/>
    </row>
    <row r="509" spans="1:14" ht="15.75" customHeight="1">
      <c r="A509" s="105"/>
      <c r="I509" s="17"/>
      <c r="J509" s="17"/>
      <c r="K509" s="17"/>
      <c r="L509" s="18"/>
      <c r="M509" s="1"/>
      <c r="N509" s="1"/>
    </row>
    <row r="510" spans="1:14" ht="15.75" customHeight="1">
      <c r="A510" s="105"/>
      <c r="I510" s="17"/>
      <c r="J510" s="17"/>
      <c r="K510" s="17"/>
      <c r="L510" s="18"/>
      <c r="M510" s="1"/>
      <c r="N510" s="1"/>
    </row>
    <row r="511" spans="1:14" ht="15.75" customHeight="1">
      <c r="A511" s="105"/>
      <c r="I511" s="17"/>
      <c r="J511" s="17"/>
      <c r="K511" s="17"/>
      <c r="L511" s="18"/>
      <c r="M511" s="1"/>
      <c r="N511" s="1"/>
    </row>
    <row r="512" spans="1:14" ht="15.75" customHeight="1">
      <c r="A512" s="105"/>
      <c r="I512" s="17"/>
      <c r="J512" s="17"/>
      <c r="K512" s="17"/>
      <c r="L512" s="18"/>
      <c r="M512" s="1"/>
      <c r="N512" s="1"/>
    </row>
    <row r="513" spans="1:14" ht="15.75" customHeight="1">
      <c r="A513" s="105"/>
      <c r="I513" s="17"/>
      <c r="J513" s="17"/>
      <c r="K513" s="17"/>
      <c r="L513" s="18"/>
      <c r="M513" s="1"/>
      <c r="N513" s="1"/>
    </row>
    <row r="514" spans="1:14" ht="15.75" customHeight="1">
      <c r="A514" s="105"/>
      <c r="I514" s="17"/>
      <c r="J514" s="17"/>
      <c r="K514" s="17"/>
      <c r="L514" s="18"/>
      <c r="M514" s="1"/>
      <c r="N514" s="1"/>
    </row>
    <row r="515" spans="1:14" ht="15.75" customHeight="1">
      <c r="A515" s="105"/>
      <c r="I515" s="17"/>
      <c r="J515" s="17"/>
      <c r="K515" s="17"/>
      <c r="L515" s="18"/>
      <c r="M515" s="1"/>
      <c r="N515" s="1"/>
    </row>
    <row r="516" spans="1:14" ht="15.75" customHeight="1">
      <c r="A516" s="105"/>
      <c r="I516" s="17"/>
      <c r="J516" s="17"/>
      <c r="K516" s="17"/>
      <c r="L516" s="18"/>
      <c r="M516" s="1"/>
      <c r="N516" s="1"/>
    </row>
    <row r="517" spans="1:14" ht="15.75" customHeight="1">
      <c r="A517" s="105"/>
      <c r="I517" s="17"/>
      <c r="J517" s="17"/>
      <c r="K517" s="17"/>
      <c r="L517" s="18"/>
      <c r="M517" s="1"/>
      <c r="N517" s="1"/>
    </row>
    <row r="518" spans="1:14" ht="15.75" customHeight="1">
      <c r="A518" s="105"/>
      <c r="I518" s="17"/>
      <c r="J518" s="17"/>
      <c r="K518" s="17"/>
      <c r="L518" s="18"/>
      <c r="M518" s="1"/>
      <c r="N518" s="1"/>
    </row>
    <row r="519" spans="1:14" ht="15.75" customHeight="1">
      <c r="A519" s="105"/>
      <c r="I519" s="17"/>
      <c r="J519" s="17"/>
      <c r="K519" s="17"/>
      <c r="L519" s="18"/>
      <c r="M519" s="1"/>
      <c r="N519" s="1"/>
    </row>
    <row r="520" spans="1:14" ht="15.75" customHeight="1">
      <c r="A520" s="105"/>
      <c r="I520" s="17"/>
      <c r="J520" s="17"/>
      <c r="K520" s="17"/>
      <c r="L520" s="18"/>
      <c r="M520" s="1"/>
      <c r="N520" s="1"/>
    </row>
    <row r="521" spans="1:14" ht="15.75" customHeight="1">
      <c r="A521" s="105"/>
      <c r="I521" s="17"/>
      <c r="J521" s="17"/>
      <c r="K521" s="17"/>
      <c r="L521" s="18"/>
      <c r="M521" s="1"/>
      <c r="N521" s="1"/>
    </row>
    <row r="522" spans="1:14" ht="15.75" customHeight="1">
      <c r="A522" s="105"/>
      <c r="I522" s="17"/>
      <c r="J522" s="17"/>
      <c r="K522" s="17"/>
      <c r="L522" s="18"/>
      <c r="M522" s="1"/>
      <c r="N522" s="1"/>
    </row>
    <row r="523" spans="1:14" ht="15.75" customHeight="1">
      <c r="A523" s="105"/>
      <c r="I523" s="17"/>
      <c r="J523" s="17"/>
      <c r="K523" s="17"/>
      <c r="L523" s="18"/>
      <c r="M523" s="1"/>
      <c r="N523" s="1"/>
    </row>
    <row r="524" spans="1:14" ht="15.75" customHeight="1">
      <c r="A524" s="105"/>
      <c r="I524" s="17"/>
      <c r="J524" s="17"/>
      <c r="K524" s="17"/>
      <c r="L524" s="18"/>
      <c r="M524" s="1"/>
      <c r="N524" s="1"/>
    </row>
    <row r="525" spans="1:14" ht="15.75" customHeight="1">
      <c r="A525" s="105"/>
      <c r="I525" s="17"/>
      <c r="J525" s="17"/>
      <c r="K525" s="17"/>
      <c r="L525" s="18"/>
      <c r="M525" s="1"/>
      <c r="N525" s="1"/>
    </row>
    <row r="526" spans="1:14" ht="15.75" customHeight="1">
      <c r="A526" s="105"/>
      <c r="I526" s="17"/>
      <c r="J526" s="17"/>
      <c r="K526" s="17"/>
      <c r="L526" s="18"/>
      <c r="M526" s="1"/>
      <c r="N526" s="1"/>
    </row>
    <row r="527" spans="1:14" ht="15.75" customHeight="1">
      <c r="A527" s="105"/>
      <c r="I527" s="17"/>
      <c r="J527" s="17"/>
      <c r="K527" s="17"/>
      <c r="L527" s="18"/>
      <c r="M527" s="1"/>
      <c r="N527" s="1"/>
    </row>
    <row r="528" spans="1:14" ht="15.75" customHeight="1">
      <c r="A528" s="105"/>
      <c r="I528" s="17"/>
      <c r="J528" s="17"/>
      <c r="K528" s="17"/>
      <c r="L528" s="18"/>
      <c r="M528" s="1"/>
      <c r="N528" s="1"/>
    </row>
    <row r="529" spans="1:14" ht="15.75" customHeight="1">
      <c r="A529" s="105"/>
      <c r="I529" s="17"/>
      <c r="J529" s="17"/>
      <c r="K529" s="17"/>
      <c r="L529" s="18"/>
      <c r="M529" s="1"/>
      <c r="N529" s="1"/>
    </row>
    <row r="530" spans="1:14" ht="15.75" customHeight="1">
      <c r="A530" s="105"/>
      <c r="I530" s="17"/>
      <c r="J530" s="17"/>
      <c r="K530" s="17"/>
      <c r="L530" s="18"/>
      <c r="M530" s="1"/>
      <c r="N530" s="1"/>
    </row>
    <row r="531" spans="1:14" ht="15.75" customHeight="1">
      <c r="A531" s="105"/>
      <c r="I531" s="17"/>
      <c r="J531" s="17"/>
      <c r="K531" s="17"/>
      <c r="L531" s="18"/>
      <c r="M531" s="1"/>
      <c r="N531" s="1"/>
    </row>
    <row r="532" spans="1:14" ht="15.75" customHeight="1">
      <c r="A532" s="105"/>
      <c r="I532" s="17"/>
      <c r="J532" s="17"/>
      <c r="K532" s="17"/>
      <c r="L532" s="18"/>
      <c r="M532" s="1"/>
      <c r="N532" s="1"/>
    </row>
    <row r="533" spans="1:14" ht="15.75" customHeight="1">
      <c r="A533" s="105"/>
      <c r="I533" s="17"/>
      <c r="J533" s="17"/>
      <c r="K533" s="17"/>
      <c r="L533" s="18"/>
      <c r="M533" s="1"/>
      <c r="N533" s="1"/>
    </row>
    <row r="534" spans="1:14" ht="15.75" customHeight="1">
      <c r="A534" s="105"/>
      <c r="I534" s="17"/>
      <c r="J534" s="17"/>
      <c r="K534" s="17"/>
      <c r="L534" s="18"/>
      <c r="M534" s="1"/>
      <c r="N534" s="1"/>
    </row>
    <row r="535" spans="1:14" ht="15.75" customHeight="1">
      <c r="A535" s="105"/>
      <c r="I535" s="17"/>
      <c r="J535" s="17"/>
      <c r="K535" s="17"/>
      <c r="L535" s="18"/>
      <c r="M535" s="1"/>
      <c r="N535" s="1"/>
    </row>
    <row r="536" spans="1:14" ht="15.75" customHeight="1">
      <c r="A536" s="105"/>
      <c r="I536" s="17"/>
      <c r="J536" s="17"/>
      <c r="K536" s="17"/>
      <c r="L536" s="18"/>
      <c r="M536" s="1"/>
      <c r="N536" s="1"/>
    </row>
    <row r="537" spans="1:14" ht="15.75" customHeight="1">
      <c r="A537" s="105"/>
      <c r="I537" s="17"/>
      <c r="J537" s="17"/>
      <c r="K537" s="17"/>
      <c r="L537" s="18"/>
      <c r="M537" s="1"/>
      <c r="N537" s="1"/>
    </row>
    <row r="538" spans="1:14" ht="15.75" customHeight="1">
      <c r="A538" s="105"/>
      <c r="I538" s="17"/>
      <c r="J538" s="17"/>
      <c r="K538" s="17"/>
      <c r="L538" s="18"/>
      <c r="M538" s="1"/>
      <c r="N538" s="1"/>
    </row>
    <row r="539" spans="1:14" ht="15.75" customHeight="1">
      <c r="A539" s="105"/>
      <c r="I539" s="17"/>
      <c r="J539" s="17"/>
      <c r="K539" s="17"/>
      <c r="L539" s="18"/>
      <c r="M539" s="1"/>
      <c r="N539" s="1"/>
    </row>
    <row r="540" spans="1:14" ht="15.75" customHeight="1">
      <c r="A540" s="105"/>
      <c r="I540" s="17"/>
      <c r="J540" s="17"/>
      <c r="K540" s="17"/>
      <c r="L540" s="18"/>
      <c r="M540" s="1"/>
      <c r="N540" s="1"/>
    </row>
    <row r="541" spans="1:14" ht="15.75" customHeight="1">
      <c r="A541" s="105"/>
      <c r="I541" s="17"/>
      <c r="J541" s="17"/>
      <c r="K541" s="17"/>
      <c r="L541" s="18"/>
      <c r="M541" s="1"/>
      <c r="N541" s="1"/>
    </row>
    <row r="542" spans="1:14" ht="15.75" customHeight="1">
      <c r="A542" s="105"/>
      <c r="I542" s="17"/>
      <c r="J542" s="17"/>
      <c r="K542" s="17"/>
      <c r="L542" s="18"/>
      <c r="M542" s="1"/>
      <c r="N542" s="1"/>
    </row>
    <row r="543" spans="1:14" ht="15.75" customHeight="1">
      <c r="A543" s="105"/>
      <c r="I543" s="17"/>
      <c r="J543" s="17"/>
      <c r="K543" s="17"/>
      <c r="L543" s="18"/>
      <c r="M543" s="1"/>
      <c r="N543" s="1"/>
    </row>
    <row r="544" spans="1:14" ht="15.75" customHeight="1">
      <c r="A544" s="105"/>
      <c r="I544" s="17"/>
      <c r="J544" s="17"/>
      <c r="K544" s="17"/>
      <c r="L544" s="18"/>
      <c r="M544" s="1"/>
      <c r="N544" s="1"/>
    </row>
    <row r="545" spans="1:14" ht="15.75" customHeight="1">
      <c r="A545" s="105"/>
      <c r="I545" s="17"/>
      <c r="J545" s="17"/>
      <c r="K545" s="17"/>
      <c r="L545" s="18"/>
      <c r="M545" s="1"/>
      <c r="N545" s="1"/>
    </row>
    <row r="546" spans="1:14" ht="15.75" customHeight="1">
      <c r="A546" s="105"/>
      <c r="I546" s="17"/>
      <c r="J546" s="17"/>
      <c r="K546" s="17"/>
      <c r="L546" s="18"/>
      <c r="M546" s="1"/>
      <c r="N546" s="1"/>
    </row>
    <row r="547" spans="1:14" ht="15.75" customHeight="1">
      <c r="A547" s="105"/>
      <c r="I547" s="17"/>
      <c r="J547" s="17"/>
      <c r="K547" s="17"/>
      <c r="L547" s="18"/>
      <c r="M547" s="1"/>
      <c r="N547" s="1"/>
    </row>
    <row r="548" spans="1:14" ht="15.75" customHeight="1">
      <c r="A548" s="105"/>
      <c r="I548" s="17"/>
      <c r="J548" s="17"/>
      <c r="K548" s="17"/>
      <c r="L548" s="18"/>
      <c r="M548" s="1"/>
      <c r="N548" s="1"/>
    </row>
    <row r="549" spans="1:14" ht="15.75" customHeight="1">
      <c r="A549" s="105"/>
      <c r="I549" s="17"/>
      <c r="J549" s="17"/>
      <c r="K549" s="17"/>
      <c r="L549" s="18"/>
      <c r="M549" s="1"/>
      <c r="N549" s="1"/>
    </row>
    <row r="550" spans="1:14" ht="15.75" customHeight="1">
      <c r="A550" s="105"/>
      <c r="I550" s="17"/>
      <c r="J550" s="17"/>
      <c r="K550" s="17"/>
      <c r="L550" s="18"/>
      <c r="M550" s="1"/>
      <c r="N550" s="1"/>
    </row>
    <row r="551" spans="1:14" ht="15.75" customHeight="1">
      <c r="A551" s="105"/>
      <c r="I551" s="17"/>
      <c r="J551" s="17"/>
      <c r="K551" s="17"/>
      <c r="L551" s="18"/>
      <c r="M551" s="1"/>
      <c r="N551" s="1"/>
    </row>
    <row r="552" spans="1:14" ht="15.75" customHeight="1">
      <c r="A552" s="105"/>
      <c r="I552" s="17"/>
      <c r="J552" s="17"/>
      <c r="K552" s="17"/>
      <c r="L552" s="18"/>
      <c r="M552" s="1"/>
      <c r="N552" s="1"/>
    </row>
    <row r="553" spans="1:14" ht="15.75" customHeight="1">
      <c r="A553" s="105"/>
      <c r="I553" s="17"/>
      <c r="J553" s="17"/>
      <c r="K553" s="17"/>
      <c r="L553" s="18"/>
      <c r="M553" s="1"/>
      <c r="N553" s="1"/>
    </row>
    <row r="554" spans="1:14" ht="15.75" customHeight="1">
      <c r="A554" s="105"/>
      <c r="I554" s="17"/>
      <c r="J554" s="17"/>
      <c r="K554" s="17"/>
      <c r="L554" s="18"/>
      <c r="M554" s="1"/>
      <c r="N554" s="1"/>
    </row>
    <row r="555" spans="1:14" ht="15.75" customHeight="1">
      <c r="A555" s="105"/>
      <c r="I555" s="17"/>
      <c r="J555" s="17"/>
      <c r="K555" s="17"/>
      <c r="L555" s="18"/>
      <c r="M555" s="1"/>
      <c r="N555" s="1"/>
    </row>
    <row r="556" spans="1:14" ht="15.75" customHeight="1">
      <c r="A556" s="105"/>
      <c r="I556" s="17"/>
      <c r="J556" s="17"/>
      <c r="K556" s="17"/>
      <c r="L556" s="18"/>
      <c r="M556" s="1"/>
      <c r="N556" s="1"/>
    </row>
    <row r="557" spans="1:14" ht="15.75" customHeight="1">
      <c r="A557" s="105"/>
      <c r="I557" s="17"/>
      <c r="J557" s="17"/>
      <c r="K557" s="17"/>
      <c r="L557" s="18"/>
      <c r="M557" s="1"/>
      <c r="N557" s="1"/>
    </row>
    <row r="558" spans="1:14" ht="15.75" customHeight="1">
      <c r="A558" s="105"/>
      <c r="I558" s="17"/>
      <c r="J558" s="17"/>
      <c r="K558" s="17"/>
      <c r="L558" s="18"/>
      <c r="M558" s="1"/>
      <c r="N558" s="1"/>
    </row>
    <row r="559" spans="1:14" ht="15.75" customHeight="1">
      <c r="A559" s="105"/>
      <c r="I559" s="17"/>
      <c r="J559" s="17"/>
      <c r="K559" s="17"/>
      <c r="L559" s="18"/>
      <c r="M559" s="1"/>
      <c r="N559" s="1"/>
    </row>
    <row r="560" spans="1:14" ht="15.75" customHeight="1">
      <c r="A560" s="105"/>
      <c r="I560" s="17"/>
      <c r="J560" s="17"/>
      <c r="K560" s="17"/>
      <c r="L560" s="18"/>
      <c r="M560" s="1"/>
      <c r="N560" s="1"/>
    </row>
    <row r="561" spans="1:14" ht="15.75" customHeight="1">
      <c r="A561" s="105"/>
      <c r="I561" s="17"/>
      <c r="J561" s="17"/>
      <c r="K561" s="17"/>
      <c r="L561" s="18"/>
      <c r="M561" s="1"/>
      <c r="N561" s="1"/>
    </row>
    <row r="562" spans="1:14" ht="15.75" customHeight="1">
      <c r="A562" s="105"/>
      <c r="I562" s="17"/>
      <c r="J562" s="17"/>
      <c r="K562" s="17"/>
      <c r="L562" s="18"/>
      <c r="M562" s="1"/>
      <c r="N562" s="1"/>
    </row>
    <row r="563" spans="1:14" ht="15.75" customHeight="1">
      <c r="A563" s="105"/>
      <c r="I563" s="17"/>
      <c r="J563" s="17"/>
      <c r="K563" s="17"/>
      <c r="L563" s="18"/>
      <c r="M563" s="1"/>
      <c r="N563" s="1"/>
    </row>
    <row r="564" spans="1:14" ht="15.75" customHeight="1">
      <c r="A564" s="105"/>
      <c r="I564" s="17"/>
      <c r="J564" s="17"/>
      <c r="K564" s="17"/>
      <c r="L564" s="18"/>
      <c r="M564" s="1"/>
      <c r="N564" s="1"/>
    </row>
    <row r="565" spans="1:14" ht="15.75" customHeight="1">
      <c r="A565" s="105"/>
      <c r="I565" s="17"/>
      <c r="J565" s="17"/>
      <c r="K565" s="17"/>
      <c r="L565" s="18"/>
      <c r="M565" s="1"/>
      <c r="N565" s="1"/>
    </row>
    <row r="566" spans="1:14" ht="15.75" customHeight="1">
      <c r="A566" s="105"/>
      <c r="I566" s="17"/>
      <c r="J566" s="17"/>
      <c r="K566" s="17"/>
      <c r="L566" s="18"/>
      <c r="M566" s="1"/>
      <c r="N566" s="1"/>
    </row>
    <row r="567" spans="1:14" ht="15.75" customHeight="1">
      <c r="A567" s="105"/>
      <c r="I567" s="17"/>
      <c r="J567" s="17"/>
      <c r="K567" s="17"/>
      <c r="L567" s="18"/>
      <c r="M567" s="1"/>
      <c r="N567" s="1"/>
    </row>
    <row r="568" spans="1:14" ht="15.75" customHeight="1">
      <c r="A568" s="105"/>
      <c r="I568" s="17"/>
      <c r="J568" s="17"/>
      <c r="K568" s="17"/>
      <c r="L568" s="18"/>
      <c r="M568" s="1"/>
      <c r="N568" s="1"/>
    </row>
    <row r="569" spans="1:14" ht="15.75" customHeight="1">
      <c r="A569" s="105"/>
      <c r="I569" s="17"/>
      <c r="J569" s="17"/>
      <c r="K569" s="17"/>
      <c r="L569" s="18"/>
      <c r="M569" s="1"/>
      <c r="N569" s="1"/>
    </row>
    <row r="570" spans="1:14" ht="15.75" customHeight="1">
      <c r="A570" s="105"/>
      <c r="I570" s="17"/>
      <c r="J570" s="17"/>
      <c r="K570" s="17"/>
      <c r="L570" s="18"/>
      <c r="M570" s="1"/>
      <c r="N570" s="1"/>
    </row>
    <row r="571" spans="1:14" ht="15.75" customHeight="1">
      <c r="A571" s="105"/>
      <c r="I571" s="17"/>
      <c r="J571" s="17"/>
      <c r="K571" s="17"/>
      <c r="L571" s="18"/>
      <c r="M571" s="1"/>
      <c r="N571" s="1"/>
    </row>
    <row r="572" spans="1:14" ht="15.75" customHeight="1">
      <c r="A572" s="105"/>
      <c r="I572" s="17"/>
      <c r="J572" s="17"/>
      <c r="K572" s="17"/>
      <c r="L572" s="18"/>
      <c r="M572" s="1"/>
      <c r="N572" s="1"/>
    </row>
    <row r="573" spans="1:14" ht="15.75" customHeight="1">
      <c r="A573" s="105"/>
      <c r="I573" s="17"/>
      <c r="J573" s="17"/>
      <c r="K573" s="17"/>
      <c r="L573" s="18"/>
      <c r="M573" s="1"/>
      <c r="N573" s="1"/>
    </row>
    <row r="574" spans="1:14" ht="15.75" customHeight="1">
      <c r="A574" s="105"/>
      <c r="I574" s="17"/>
      <c r="J574" s="17"/>
      <c r="K574" s="17"/>
      <c r="L574" s="18"/>
      <c r="M574" s="1"/>
      <c r="N574" s="1"/>
    </row>
    <row r="575" spans="1:14" ht="15.75" customHeight="1">
      <c r="A575" s="105"/>
      <c r="I575" s="17"/>
      <c r="J575" s="17"/>
      <c r="K575" s="17"/>
      <c r="L575" s="18"/>
      <c r="M575" s="1"/>
      <c r="N575" s="1"/>
    </row>
    <row r="576" spans="1:14" ht="15.75" customHeight="1">
      <c r="A576" s="105"/>
      <c r="I576" s="17"/>
      <c r="J576" s="17"/>
      <c r="K576" s="17"/>
      <c r="L576" s="18"/>
      <c r="M576" s="1"/>
      <c r="N576" s="1"/>
    </row>
    <row r="577" spans="1:14" ht="15.75" customHeight="1">
      <c r="A577" s="105"/>
      <c r="I577" s="17"/>
      <c r="J577" s="17"/>
      <c r="K577" s="17"/>
      <c r="L577" s="18"/>
      <c r="M577" s="1"/>
      <c r="N577" s="1"/>
    </row>
    <row r="578" spans="1:14" ht="15.75" customHeight="1">
      <c r="A578" s="105"/>
      <c r="I578" s="17"/>
      <c r="J578" s="17"/>
      <c r="K578" s="17"/>
      <c r="L578" s="18"/>
      <c r="M578" s="1"/>
      <c r="N578" s="1"/>
    </row>
    <row r="579" spans="1:14" ht="15.75" customHeight="1">
      <c r="A579" s="105"/>
      <c r="I579" s="17"/>
      <c r="J579" s="17"/>
      <c r="K579" s="17"/>
      <c r="L579" s="18"/>
      <c r="M579" s="1"/>
      <c r="N579" s="1"/>
    </row>
    <row r="580" spans="1:14" ht="15.75" customHeight="1">
      <c r="A580" s="105"/>
      <c r="I580" s="17"/>
      <c r="J580" s="17"/>
      <c r="K580" s="17"/>
      <c r="L580" s="18"/>
      <c r="M580" s="1"/>
      <c r="N580" s="1"/>
    </row>
    <row r="581" spans="1:14" ht="15.75" customHeight="1">
      <c r="A581" s="105"/>
      <c r="I581" s="17"/>
      <c r="J581" s="17"/>
      <c r="K581" s="17"/>
      <c r="L581" s="18"/>
      <c r="M581" s="1"/>
      <c r="N581" s="1"/>
    </row>
    <row r="582" spans="1:14" ht="15.75" customHeight="1">
      <c r="A582" s="105"/>
      <c r="I582" s="17"/>
      <c r="J582" s="17"/>
      <c r="K582" s="17"/>
      <c r="L582" s="18"/>
      <c r="M582" s="1"/>
      <c r="N582" s="1"/>
    </row>
    <row r="583" spans="1:14" ht="15.75" customHeight="1">
      <c r="A583" s="105"/>
      <c r="I583" s="17"/>
      <c r="J583" s="17"/>
      <c r="K583" s="17"/>
      <c r="L583" s="18"/>
      <c r="M583" s="1"/>
      <c r="N583" s="1"/>
    </row>
    <row r="584" spans="1:14" ht="15.75" customHeight="1">
      <c r="A584" s="105"/>
      <c r="I584" s="17"/>
      <c r="J584" s="17"/>
      <c r="K584" s="17"/>
      <c r="L584" s="18"/>
      <c r="M584" s="1"/>
      <c r="N584" s="1"/>
    </row>
    <row r="585" spans="1:14" ht="15.75" customHeight="1">
      <c r="A585" s="105"/>
      <c r="I585" s="17"/>
      <c r="J585" s="17"/>
      <c r="K585" s="17"/>
      <c r="L585" s="18"/>
      <c r="M585" s="1"/>
      <c r="N585" s="1"/>
    </row>
    <row r="586" spans="1:14" ht="15.75" customHeight="1">
      <c r="A586" s="105"/>
      <c r="I586" s="17"/>
      <c r="J586" s="17"/>
      <c r="K586" s="17"/>
      <c r="L586" s="18"/>
      <c r="M586" s="1"/>
      <c r="N586" s="1"/>
    </row>
    <row r="587" spans="1:14" ht="15.75" customHeight="1">
      <c r="A587" s="105"/>
      <c r="I587" s="17"/>
      <c r="J587" s="17"/>
      <c r="K587" s="17"/>
      <c r="L587" s="18"/>
      <c r="M587" s="1"/>
      <c r="N587" s="1"/>
    </row>
    <row r="588" spans="1:14" ht="15.75" customHeight="1">
      <c r="A588" s="105"/>
      <c r="I588" s="17"/>
      <c r="J588" s="17"/>
      <c r="K588" s="17"/>
      <c r="L588" s="18"/>
      <c r="M588" s="1"/>
      <c r="N588" s="1"/>
    </row>
    <row r="589" spans="1:14" ht="15.75" customHeight="1">
      <c r="A589" s="105"/>
      <c r="I589" s="17"/>
      <c r="J589" s="17"/>
      <c r="K589" s="17"/>
      <c r="L589" s="18"/>
      <c r="M589" s="1"/>
      <c r="N589" s="1"/>
    </row>
    <row r="590" spans="1:14" ht="15.75" customHeight="1">
      <c r="A590" s="105"/>
      <c r="I590" s="17"/>
      <c r="J590" s="17"/>
      <c r="K590" s="17"/>
      <c r="L590" s="18"/>
      <c r="M590" s="1"/>
      <c r="N590" s="1"/>
    </row>
    <row r="591" spans="1:14" ht="15.75" customHeight="1">
      <c r="A591" s="105"/>
      <c r="I591" s="17"/>
      <c r="J591" s="17"/>
      <c r="K591" s="17"/>
      <c r="L591" s="18"/>
      <c r="M591" s="1"/>
      <c r="N591" s="1"/>
    </row>
    <row r="592" spans="1:14" ht="15.75" customHeight="1">
      <c r="A592" s="105"/>
      <c r="I592" s="17"/>
      <c r="J592" s="17"/>
      <c r="K592" s="17"/>
      <c r="L592" s="18"/>
      <c r="M592" s="1"/>
      <c r="N592" s="1"/>
    </row>
    <row r="593" spans="1:14" ht="15.75" customHeight="1">
      <c r="A593" s="105"/>
      <c r="I593" s="17"/>
      <c r="J593" s="17"/>
      <c r="K593" s="17"/>
      <c r="L593" s="18"/>
      <c r="M593" s="1"/>
      <c r="N593" s="1"/>
    </row>
    <row r="594" spans="1:14" ht="15.75" customHeight="1">
      <c r="A594" s="105"/>
      <c r="I594" s="17"/>
      <c r="J594" s="17"/>
      <c r="K594" s="17"/>
      <c r="L594" s="18"/>
      <c r="M594" s="1"/>
      <c r="N594" s="1"/>
    </row>
    <row r="595" spans="1:14" ht="15.75" customHeight="1">
      <c r="A595" s="105"/>
      <c r="I595" s="17"/>
      <c r="J595" s="17"/>
      <c r="K595" s="17"/>
      <c r="L595" s="18"/>
      <c r="M595" s="1"/>
      <c r="N595" s="1"/>
    </row>
    <row r="596" spans="1:14" ht="15.75" customHeight="1">
      <c r="A596" s="105"/>
      <c r="I596" s="17"/>
      <c r="J596" s="17"/>
      <c r="K596" s="17"/>
      <c r="L596" s="18"/>
      <c r="M596" s="1"/>
      <c r="N596" s="1"/>
    </row>
    <row r="597" spans="1:14" ht="15.75" customHeight="1">
      <c r="A597" s="105"/>
      <c r="I597" s="17"/>
      <c r="J597" s="17"/>
      <c r="K597" s="17"/>
      <c r="L597" s="18"/>
      <c r="M597" s="1"/>
      <c r="N597" s="1"/>
    </row>
    <row r="598" spans="1:14" ht="15.75" customHeight="1">
      <c r="A598" s="105"/>
      <c r="I598" s="17"/>
      <c r="J598" s="17"/>
      <c r="K598" s="17"/>
      <c r="L598" s="18"/>
      <c r="M598" s="1"/>
      <c r="N598" s="1"/>
    </row>
    <row r="599" spans="1:14" ht="15.75" customHeight="1">
      <c r="A599" s="105"/>
      <c r="I599" s="17"/>
      <c r="J599" s="17"/>
      <c r="K599" s="17"/>
      <c r="L599" s="18"/>
      <c r="M599" s="1"/>
      <c r="N599" s="1"/>
    </row>
    <row r="600" spans="1:14" ht="15.75" customHeight="1">
      <c r="A600" s="105"/>
      <c r="I600" s="17"/>
      <c r="J600" s="17"/>
      <c r="K600" s="17"/>
      <c r="L600" s="18"/>
      <c r="M600" s="1"/>
      <c r="N600" s="1"/>
    </row>
    <row r="601" spans="1:14" ht="15.75" customHeight="1">
      <c r="A601" s="105"/>
      <c r="I601" s="17"/>
      <c r="J601" s="17"/>
      <c r="K601" s="17"/>
      <c r="L601" s="18"/>
      <c r="M601" s="1"/>
      <c r="N601" s="1"/>
    </row>
    <row r="602" spans="1:14" ht="15.75" customHeight="1">
      <c r="A602" s="105"/>
      <c r="I602" s="17"/>
      <c r="J602" s="17"/>
      <c r="K602" s="17"/>
      <c r="L602" s="18"/>
      <c r="M602" s="1"/>
      <c r="N602" s="1"/>
    </row>
    <row r="603" spans="1:14" ht="15.75" customHeight="1">
      <c r="A603" s="105"/>
      <c r="I603" s="17"/>
      <c r="J603" s="17"/>
      <c r="K603" s="17"/>
      <c r="L603" s="18"/>
      <c r="M603" s="1"/>
      <c r="N603" s="1"/>
    </row>
    <row r="604" spans="1:14" ht="15.75" customHeight="1">
      <c r="A604" s="105"/>
      <c r="I604" s="17"/>
      <c r="J604" s="17"/>
      <c r="K604" s="17"/>
      <c r="L604" s="18"/>
      <c r="M604" s="1"/>
      <c r="N604" s="1"/>
    </row>
    <row r="605" spans="1:14" ht="15.75" customHeight="1">
      <c r="A605" s="105"/>
      <c r="I605" s="17"/>
      <c r="J605" s="17"/>
      <c r="K605" s="17"/>
      <c r="L605" s="18"/>
      <c r="M605" s="1"/>
      <c r="N605" s="1"/>
    </row>
    <row r="606" spans="1:14" ht="15.75" customHeight="1">
      <c r="A606" s="105"/>
      <c r="I606" s="17"/>
      <c r="J606" s="17"/>
      <c r="K606" s="17"/>
      <c r="L606" s="18"/>
      <c r="M606" s="1"/>
      <c r="N606" s="1"/>
    </row>
    <row r="607" spans="1:14" ht="15.75" customHeight="1">
      <c r="A607" s="105"/>
      <c r="I607" s="17"/>
      <c r="J607" s="17"/>
      <c r="K607" s="17"/>
      <c r="L607" s="18"/>
      <c r="M607" s="1"/>
      <c r="N607" s="1"/>
    </row>
    <row r="608" spans="1:14" ht="15.75" customHeight="1">
      <c r="A608" s="105"/>
      <c r="I608" s="17"/>
      <c r="J608" s="17"/>
      <c r="K608" s="17"/>
      <c r="L608" s="18"/>
      <c r="M608" s="1"/>
      <c r="N608" s="1"/>
    </row>
    <row r="609" spans="1:14" ht="15.75" customHeight="1">
      <c r="A609" s="105"/>
      <c r="I609" s="17"/>
      <c r="J609" s="17"/>
      <c r="K609" s="17"/>
      <c r="L609" s="18"/>
      <c r="M609" s="1"/>
      <c r="N609" s="1"/>
    </row>
    <row r="610" spans="1:14" ht="15.75" customHeight="1">
      <c r="A610" s="105"/>
      <c r="I610" s="17"/>
      <c r="J610" s="17"/>
      <c r="K610" s="17"/>
      <c r="L610" s="18"/>
      <c r="M610" s="1"/>
      <c r="N610" s="1"/>
    </row>
    <row r="611" spans="1:14" ht="15.75" customHeight="1">
      <c r="A611" s="105"/>
      <c r="I611" s="17"/>
      <c r="J611" s="17"/>
      <c r="K611" s="17"/>
      <c r="L611" s="18"/>
      <c r="M611" s="1"/>
      <c r="N611" s="1"/>
    </row>
    <row r="612" spans="1:14" ht="15.75" customHeight="1">
      <c r="A612" s="105"/>
      <c r="I612" s="17"/>
      <c r="J612" s="17"/>
      <c r="K612" s="17"/>
      <c r="L612" s="18"/>
      <c r="M612" s="1"/>
      <c r="N612" s="1"/>
    </row>
    <row r="613" spans="1:14" ht="15.75" customHeight="1">
      <c r="A613" s="105"/>
      <c r="I613" s="17"/>
      <c r="J613" s="17"/>
      <c r="K613" s="17"/>
      <c r="L613" s="18"/>
      <c r="M613" s="1"/>
      <c r="N613" s="1"/>
    </row>
    <row r="614" spans="1:14" ht="15.75" customHeight="1">
      <c r="A614" s="105"/>
      <c r="I614" s="17"/>
      <c r="J614" s="17"/>
      <c r="K614" s="17"/>
      <c r="L614" s="18"/>
      <c r="M614" s="1"/>
      <c r="N614" s="1"/>
    </row>
    <row r="615" spans="1:14" ht="15.75" customHeight="1">
      <c r="A615" s="105"/>
      <c r="I615" s="17"/>
      <c r="J615" s="17"/>
      <c r="K615" s="17"/>
      <c r="L615" s="18"/>
      <c r="M615" s="1"/>
      <c r="N615" s="1"/>
    </row>
    <row r="616" spans="1:14" ht="15.75" customHeight="1">
      <c r="A616" s="105"/>
      <c r="I616" s="17"/>
      <c r="J616" s="17"/>
      <c r="K616" s="17"/>
      <c r="L616" s="18"/>
      <c r="M616" s="1"/>
      <c r="N616" s="1"/>
    </row>
    <row r="617" spans="1:14" ht="15.75" customHeight="1">
      <c r="A617" s="105"/>
      <c r="I617" s="17"/>
      <c r="J617" s="17"/>
      <c r="K617" s="17"/>
      <c r="L617" s="18"/>
      <c r="M617" s="1"/>
      <c r="N617" s="1"/>
    </row>
    <row r="618" spans="1:14" ht="15.75" customHeight="1">
      <c r="A618" s="105"/>
      <c r="I618" s="17"/>
      <c r="J618" s="17"/>
      <c r="K618" s="17"/>
      <c r="L618" s="18"/>
      <c r="M618" s="1"/>
      <c r="N618" s="1"/>
    </row>
    <row r="619" spans="1:14" ht="15.75" customHeight="1">
      <c r="A619" s="105"/>
      <c r="I619" s="17"/>
      <c r="J619" s="17"/>
      <c r="K619" s="17"/>
      <c r="L619" s="18"/>
      <c r="M619" s="1"/>
      <c r="N619" s="1"/>
    </row>
    <row r="620" spans="1:14" ht="15.75" customHeight="1">
      <c r="A620" s="105"/>
      <c r="I620" s="17"/>
      <c r="J620" s="17"/>
      <c r="K620" s="17"/>
      <c r="L620" s="18"/>
      <c r="M620" s="1"/>
      <c r="N620" s="1"/>
    </row>
    <row r="621" spans="1:14" ht="15.75" customHeight="1">
      <c r="A621" s="105"/>
      <c r="I621" s="17"/>
      <c r="J621" s="17"/>
      <c r="K621" s="17"/>
      <c r="L621" s="18"/>
      <c r="M621" s="1"/>
      <c r="N621" s="1"/>
    </row>
    <row r="622" spans="1:14" ht="15.75" customHeight="1">
      <c r="A622" s="105"/>
      <c r="I622" s="17"/>
      <c r="J622" s="17"/>
      <c r="K622" s="17"/>
      <c r="L622" s="18"/>
      <c r="M622" s="1"/>
      <c r="N622" s="1"/>
    </row>
    <row r="623" spans="1:14" ht="15.75" customHeight="1">
      <c r="A623" s="105"/>
      <c r="I623" s="17"/>
      <c r="J623" s="17"/>
      <c r="K623" s="17"/>
      <c r="L623" s="18"/>
      <c r="M623" s="1"/>
      <c r="N623" s="1"/>
    </row>
    <row r="624" spans="1:14" ht="15.75" customHeight="1">
      <c r="A624" s="105"/>
      <c r="I624" s="17"/>
      <c r="J624" s="17"/>
      <c r="K624" s="17"/>
      <c r="L624" s="18"/>
      <c r="M624" s="1"/>
      <c r="N624" s="1"/>
    </row>
    <row r="625" spans="1:14" ht="15.75" customHeight="1">
      <c r="A625" s="105"/>
      <c r="I625" s="17"/>
      <c r="J625" s="17"/>
      <c r="K625" s="17"/>
      <c r="L625" s="18"/>
      <c r="M625" s="1"/>
      <c r="N625" s="1"/>
    </row>
    <row r="626" spans="1:14" ht="15.75" customHeight="1">
      <c r="A626" s="105"/>
      <c r="I626" s="17"/>
      <c r="J626" s="17"/>
      <c r="K626" s="17"/>
      <c r="L626" s="18"/>
      <c r="M626" s="1"/>
      <c r="N626" s="1"/>
    </row>
    <row r="627" spans="1:14" ht="15.75" customHeight="1">
      <c r="A627" s="105"/>
      <c r="I627" s="17"/>
      <c r="J627" s="17"/>
      <c r="K627" s="17"/>
      <c r="L627" s="18"/>
      <c r="M627" s="1"/>
      <c r="N627" s="1"/>
    </row>
    <row r="628" spans="1:14" ht="15.75" customHeight="1">
      <c r="A628" s="105"/>
      <c r="I628" s="17"/>
      <c r="J628" s="17"/>
      <c r="K628" s="17"/>
      <c r="L628" s="18"/>
      <c r="M628" s="1"/>
      <c r="N628" s="1"/>
    </row>
    <row r="629" spans="1:14" ht="15.75" customHeight="1">
      <c r="A629" s="105"/>
      <c r="I629" s="17"/>
      <c r="J629" s="17"/>
      <c r="K629" s="17"/>
      <c r="L629" s="18"/>
      <c r="M629" s="1"/>
      <c r="N629" s="1"/>
    </row>
    <row r="630" spans="1:14" ht="15.75" customHeight="1">
      <c r="A630" s="105"/>
      <c r="I630" s="17"/>
      <c r="J630" s="17"/>
      <c r="K630" s="17"/>
      <c r="L630" s="18"/>
      <c r="M630" s="1"/>
      <c r="N630" s="1"/>
    </row>
    <row r="631" spans="1:14" ht="15.75" customHeight="1">
      <c r="A631" s="105"/>
      <c r="I631" s="17"/>
      <c r="J631" s="17"/>
      <c r="K631" s="17"/>
      <c r="L631" s="18"/>
      <c r="M631" s="1"/>
      <c r="N631" s="1"/>
    </row>
    <row r="632" spans="1:14" ht="15.75" customHeight="1">
      <c r="A632" s="105"/>
      <c r="I632" s="17"/>
      <c r="J632" s="17"/>
      <c r="K632" s="17"/>
      <c r="L632" s="18"/>
      <c r="M632" s="1"/>
      <c r="N632" s="1"/>
    </row>
    <row r="633" spans="1:14" ht="15.75" customHeight="1">
      <c r="A633" s="105"/>
      <c r="I633" s="17"/>
      <c r="J633" s="17"/>
      <c r="K633" s="17"/>
      <c r="L633" s="18"/>
      <c r="M633" s="1"/>
      <c r="N633" s="1"/>
    </row>
    <row r="634" spans="1:14" ht="15.75" customHeight="1">
      <c r="A634" s="105"/>
      <c r="I634" s="17"/>
      <c r="J634" s="17"/>
      <c r="K634" s="17"/>
      <c r="L634" s="18"/>
      <c r="M634" s="1"/>
      <c r="N634" s="1"/>
    </row>
    <row r="635" spans="1:14" ht="15.75" customHeight="1">
      <c r="A635" s="105"/>
      <c r="I635" s="17"/>
      <c r="J635" s="17"/>
      <c r="K635" s="17"/>
      <c r="L635" s="18"/>
      <c r="M635" s="1"/>
      <c r="N635" s="1"/>
    </row>
    <row r="636" spans="1:14" ht="15.75" customHeight="1">
      <c r="A636" s="105"/>
      <c r="I636" s="17"/>
      <c r="J636" s="17"/>
      <c r="K636" s="17"/>
      <c r="L636" s="18"/>
      <c r="M636" s="1"/>
      <c r="N636" s="1"/>
    </row>
    <row r="637" spans="1:14" ht="15.75" customHeight="1">
      <c r="A637" s="105"/>
      <c r="I637" s="17"/>
      <c r="J637" s="17"/>
      <c r="K637" s="17"/>
      <c r="L637" s="18"/>
      <c r="M637" s="1"/>
      <c r="N637" s="1"/>
    </row>
    <row r="638" spans="1:14" ht="15.75" customHeight="1">
      <c r="A638" s="105"/>
      <c r="I638" s="17"/>
      <c r="J638" s="17"/>
      <c r="K638" s="17"/>
      <c r="L638" s="18"/>
      <c r="M638" s="1"/>
      <c r="N638" s="1"/>
    </row>
    <row r="639" spans="1:14" ht="15.75" customHeight="1">
      <c r="A639" s="105"/>
      <c r="I639" s="17"/>
      <c r="J639" s="17"/>
      <c r="K639" s="17"/>
      <c r="L639" s="18"/>
      <c r="M639" s="1"/>
      <c r="N639" s="1"/>
    </row>
    <row r="640" spans="1:14" ht="15.75" customHeight="1">
      <c r="A640" s="105"/>
      <c r="I640" s="17"/>
      <c r="J640" s="17"/>
      <c r="K640" s="17"/>
      <c r="L640" s="18"/>
      <c r="M640" s="1"/>
      <c r="N640" s="1"/>
    </row>
    <row r="641" spans="1:14" ht="15.75" customHeight="1">
      <c r="A641" s="105"/>
      <c r="I641" s="17"/>
      <c r="J641" s="17"/>
      <c r="K641" s="17"/>
      <c r="L641" s="18"/>
      <c r="M641" s="1"/>
      <c r="N641" s="1"/>
    </row>
    <row r="642" spans="1:14" ht="15.75" customHeight="1">
      <c r="A642" s="105"/>
      <c r="I642" s="17"/>
      <c r="J642" s="17"/>
      <c r="K642" s="17"/>
      <c r="L642" s="18"/>
      <c r="M642" s="1"/>
      <c r="N642" s="1"/>
    </row>
    <row r="643" spans="1:14" ht="15.75" customHeight="1">
      <c r="A643" s="105"/>
      <c r="I643" s="17"/>
      <c r="J643" s="17"/>
      <c r="K643" s="17"/>
      <c r="L643" s="18"/>
      <c r="M643" s="1"/>
      <c r="N643" s="1"/>
    </row>
    <row r="644" spans="1:14" ht="15.75" customHeight="1">
      <c r="A644" s="105"/>
      <c r="I644" s="17"/>
      <c r="J644" s="17"/>
      <c r="K644" s="17"/>
      <c r="L644" s="18"/>
      <c r="M644" s="1"/>
      <c r="N644" s="1"/>
    </row>
    <row r="645" spans="1:14" ht="15.75" customHeight="1">
      <c r="A645" s="105"/>
      <c r="I645" s="17"/>
      <c r="J645" s="17"/>
      <c r="K645" s="17"/>
      <c r="L645" s="18"/>
      <c r="M645" s="1"/>
      <c r="N645" s="1"/>
    </row>
    <row r="646" spans="1:14" ht="15.75" customHeight="1">
      <c r="A646" s="105"/>
      <c r="I646" s="17"/>
      <c r="J646" s="17"/>
      <c r="K646" s="17"/>
      <c r="L646" s="18"/>
      <c r="M646" s="1"/>
      <c r="N646" s="1"/>
    </row>
    <row r="647" spans="1:14" ht="15.75" customHeight="1">
      <c r="A647" s="105"/>
      <c r="I647" s="17"/>
      <c r="J647" s="17"/>
      <c r="K647" s="17"/>
      <c r="L647" s="18"/>
      <c r="M647" s="1"/>
      <c r="N647" s="1"/>
    </row>
    <row r="648" spans="1:14" ht="15.75" customHeight="1">
      <c r="A648" s="105"/>
      <c r="I648" s="17"/>
      <c r="J648" s="17"/>
      <c r="K648" s="17"/>
      <c r="L648" s="18"/>
      <c r="M648" s="1"/>
      <c r="N648" s="1"/>
    </row>
    <row r="649" spans="1:14" ht="15.75" customHeight="1">
      <c r="A649" s="105"/>
      <c r="I649" s="17"/>
      <c r="J649" s="17"/>
      <c r="K649" s="17"/>
      <c r="L649" s="18"/>
      <c r="M649" s="1"/>
      <c r="N649" s="1"/>
    </row>
    <row r="650" spans="1:14" ht="15.75" customHeight="1">
      <c r="A650" s="105"/>
      <c r="I650" s="17"/>
      <c r="J650" s="17"/>
      <c r="K650" s="17"/>
      <c r="L650" s="18"/>
      <c r="M650" s="1"/>
      <c r="N650" s="1"/>
    </row>
    <row r="651" spans="1:14" ht="15.75" customHeight="1">
      <c r="A651" s="105"/>
      <c r="I651" s="17"/>
      <c r="J651" s="17"/>
      <c r="K651" s="17"/>
      <c r="L651" s="18"/>
      <c r="M651" s="1"/>
      <c r="N651" s="1"/>
    </row>
    <row r="652" spans="1:14" ht="15.75" customHeight="1">
      <c r="A652" s="105"/>
      <c r="I652" s="17"/>
      <c r="J652" s="17"/>
      <c r="K652" s="17"/>
      <c r="L652" s="18"/>
      <c r="M652" s="1"/>
      <c r="N652" s="1"/>
    </row>
    <row r="653" spans="1:14" ht="15.75" customHeight="1">
      <c r="A653" s="105"/>
      <c r="I653" s="17"/>
      <c r="J653" s="17"/>
      <c r="K653" s="17"/>
      <c r="L653" s="18"/>
      <c r="M653" s="1"/>
      <c r="N653" s="1"/>
    </row>
    <row r="654" spans="1:14" ht="15.75" customHeight="1">
      <c r="A654" s="105"/>
      <c r="I654" s="17"/>
      <c r="J654" s="17"/>
      <c r="K654" s="17"/>
      <c r="L654" s="18"/>
      <c r="M654" s="1"/>
      <c r="N654" s="1"/>
    </row>
    <row r="655" spans="1:14" ht="15.75" customHeight="1">
      <c r="A655" s="105"/>
      <c r="I655" s="17"/>
      <c r="J655" s="17"/>
      <c r="K655" s="17"/>
      <c r="L655" s="18"/>
      <c r="M655" s="1"/>
      <c r="N655" s="1"/>
    </row>
    <row r="656" spans="1:14" ht="15.75" customHeight="1">
      <c r="A656" s="105"/>
      <c r="I656" s="17"/>
      <c r="J656" s="17"/>
      <c r="K656" s="17"/>
      <c r="L656" s="18"/>
      <c r="M656" s="1"/>
      <c r="N656" s="1"/>
    </row>
    <row r="657" spans="1:14" ht="15.75" customHeight="1">
      <c r="A657" s="105"/>
      <c r="I657" s="17"/>
      <c r="J657" s="17"/>
      <c r="K657" s="17"/>
      <c r="L657" s="18"/>
      <c r="M657" s="1"/>
      <c r="N657" s="1"/>
    </row>
    <row r="658" spans="1:14" ht="15.75" customHeight="1">
      <c r="A658" s="105"/>
      <c r="I658" s="17"/>
      <c r="J658" s="17"/>
      <c r="K658" s="17"/>
      <c r="L658" s="18"/>
      <c r="M658" s="1"/>
      <c r="N658" s="1"/>
    </row>
    <row r="659" spans="1:14" ht="15.75" customHeight="1">
      <c r="A659" s="105"/>
      <c r="I659" s="17"/>
      <c r="J659" s="17"/>
      <c r="K659" s="17"/>
      <c r="L659" s="18"/>
      <c r="M659" s="1"/>
      <c r="N659" s="1"/>
    </row>
    <row r="660" spans="1:14" ht="15.75" customHeight="1">
      <c r="A660" s="105"/>
      <c r="I660" s="17"/>
      <c r="J660" s="17"/>
      <c r="K660" s="17"/>
      <c r="L660" s="18"/>
      <c r="M660" s="1"/>
      <c r="N660" s="1"/>
    </row>
    <row r="661" spans="1:14" ht="15.75" customHeight="1">
      <c r="A661" s="105"/>
      <c r="I661" s="17"/>
      <c r="J661" s="17"/>
      <c r="K661" s="17"/>
      <c r="L661" s="18"/>
      <c r="M661" s="1"/>
      <c r="N661" s="1"/>
    </row>
    <row r="662" spans="1:14" ht="15.75" customHeight="1">
      <c r="A662" s="105"/>
      <c r="I662" s="17"/>
      <c r="J662" s="17"/>
      <c r="K662" s="17"/>
      <c r="L662" s="18"/>
      <c r="M662" s="1"/>
      <c r="N662" s="1"/>
    </row>
    <row r="663" spans="1:14" ht="15.75" customHeight="1">
      <c r="A663" s="105"/>
      <c r="I663" s="17"/>
      <c r="J663" s="17"/>
      <c r="K663" s="17"/>
      <c r="L663" s="18"/>
      <c r="M663" s="1"/>
      <c r="N663" s="1"/>
    </row>
    <row r="664" spans="1:14" ht="15.75" customHeight="1">
      <c r="A664" s="105"/>
      <c r="I664" s="17"/>
      <c r="J664" s="17"/>
      <c r="K664" s="17"/>
      <c r="L664" s="18"/>
      <c r="M664" s="1"/>
      <c r="N664" s="1"/>
    </row>
    <row r="665" spans="1:14" ht="15.75" customHeight="1">
      <c r="A665" s="105"/>
      <c r="I665" s="17"/>
      <c r="J665" s="17"/>
      <c r="K665" s="17"/>
      <c r="L665" s="18"/>
      <c r="M665" s="1"/>
      <c r="N665" s="1"/>
    </row>
    <row r="666" spans="1:14" ht="15.75" customHeight="1">
      <c r="A666" s="105"/>
      <c r="I666" s="17"/>
      <c r="J666" s="17"/>
      <c r="K666" s="17"/>
      <c r="L666" s="18"/>
      <c r="M666" s="1"/>
      <c r="N666" s="1"/>
    </row>
    <row r="667" spans="1:14" ht="15.75" customHeight="1">
      <c r="A667" s="105"/>
      <c r="I667" s="17"/>
      <c r="J667" s="17"/>
      <c r="K667" s="17"/>
      <c r="L667" s="18"/>
      <c r="M667" s="1"/>
      <c r="N667" s="1"/>
    </row>
    <row r="668" spans="1:14" ht="15.75" customHeight="1">
      <c r="A668" s="105"/>
      <c r="I668" s="17"/>
      <c r="J668" s="17"/>
      <c r="K668" s="17"/>
      <c r="L668" s="18"/>
      <c r="M668" s="1"/>
      <c r="N668" s="1"/>
    </row>
    <row r="669" spans="1:14" ht="15.75" customHeight="1">
      <c r="A669" s="105"/>
      <c r="I669" s="17"/>
      <c r="J669" s="17"/>
      <c r="K669" s="17"/>
      <c r="L669" s="18"/>
      <c r="M669" s="1"/>
      <c r="N669" s="1"/>
    </row>
    <row r="670" spans="1:14" ht="15.75" customHeight="1">
      <c r="A670" s="105"/>
      <c r="I670" s="17"/>
      <c r="J670" s="17"/>
      <c r="K670" s="17"/>
      <c r="L670" s="18"/>
      <c r="M670" s="1"/>
      <c r="N670" s="1"/>
    </row>
    <row r="671" spans="1:14" ht="15.75" customHeight="1">
      <c r="A671" s="105"/>
      <c r="I671" s="17"/>
      <c r="J671" s="17"/>
      <c r="K671" s="17"/>
      <c r="L671" s="18"/>
      <c r="M671" s="1"/>
      <c r="N671" s="1"/>
    </row>
    <row r="672" spans="1:14" ht="15.75" customHeight="1">
      <c r="A672" s="105"/>
      <c r="I672" s="17"/>
      <c r="J672" s="17"/>
      <c r="K672" s="17"/>
      <c r="L672" s="18"/>
      <c r="M672" s="1"/>
      <c r="N672" s="1"/>
    </row>
    <row r="673" spans="1:14" ht="15.75" customHeight="1">
      <c r="A673" s="105"/>
      <c r="I673" s="17"/>
      <c r="J673" s="17"/>
      <c r="K673" s="17"/>
      <c r="L673" s="18"/>
      <c r="M673" s="1"/>
      <c r="N673" s="1"/>
    </row>
    <row r="674" spans="1:14" ht="15.75" customHeight="1">
      <c r="A674" s="105"/>
      <c r="I674" s="17"/>
      <c r="J674" s="17"/>
      <c r="K674" s="17"/>
      <c r="L674" s="18"/>
      <c r="M674" s="1"/>
      <c r="N674" s="1"/>
    </row>
    <row r="675" spans="1:14" ht="15.75" customHeight="1">
      <c r="A675" s="105"/>
      <c r="I675" s="17"/>
      <c r="J675" s="17"/>
      <c r="K675" s="17"/>
      <c r="L675" s="18"/>
      <c r="M675" s="1"/>
      <c r="N675" s="1"/>
    </row>
    <row r="676" spans="1:14" ht="15.75" customHeight="1">
      <c r="A676" s="105"/>
      <c r="I676" s="17"/>
      <c r="J676" s="17"/>
      <c r="K676" s="17"/>
      <c r="L676" s="18"/>
      <c r="M676" s="1"/>
      <c r="N676" s="1"/>
    </row>
    <row r="677" spans="1:14" ht="15.75" customHeight="1">
      <c r="A677" s="105"/>
      <c r="I677" s="17"/>
      <c r="J677" s="17"/>
      <c r="K677" s="17"/>
      <c r="L677" s="18"/>
      <c r="M677" s="1"/>
      <c r="N677" s="1"/>
    </row>
    <row r="678" spans="1:14" ht="15.75" customHeight="1">
      <c r="A678" s="105"/>
      <c r="I678" s="17"/>
      <c r="J678" s="17"/>
      <c r="K678" s="17"/>
      <c r="L678" s="18"/>
      <c r="M678" s="1"/>
      <c r="N678" s="1"/>
    </row>
    <row r="679" spans="1:14" ht="15.75" customHeight="1">
      <c r="A679" s="105"/>
      <c r="I679" s="17"/>
      <c r="J679" s="17"/>
      <c r="K679" s="17"/>
      <c r="L679" s="18"/>
      <c r="M679" s="1"/>
      <c r="N679" s="1"/>
    </row>
    <row r="680" spans="1:14" ht="15.75" customHeight="1">
      <c r="A680" s="105"/>
      <c r="I680" s="17"/>
      <c r="J680" s="17"/>
      <c r="K680" s="17"/>
      <c r="L680" s="18"/>
      <c r="M680" s="1"/>
      <c r="N680" s="1"/>
    </row>
    <row r="681" spans="1:14" ht="15.75" customHeight="1">
      <c r="A681" s="105"/>
      <c r="I681" s="17"/>
      <c r="J681" s="17"/>
      <c r="K681" s="17"/>
      <c r="L681" s="18"/>
      <c r="M681" s="1"/>
      <c r="N681" s="1"/>
    </row>
    <row r="682" spans="1:14" ht="15.75" customHeight="1">
      <c r="A682" s="105"/>
      <c r="I682" s="17"/>
      <c r="J682" s="17"/>
      <c r="K682" s="17"/>
      <c r="L682" s="18"/>
      <c r="M682" s="1"/>
      <c r="N682" s="1"/>
    </row>
    <row r="683" spans="1:14" ht="15.75" customHeight="1">
      <c r="A683" s="105"/>
      <c r="I683" s="17"/>
      <c r="J683" s="17"/>
      <c r="K683" s="17"/>
      <c r="L683" s="18"/>
      <c r="M683" s="1"/>
      <c r="N683" s="1"/>
    </row>
    <row r="684" spans="1:14" ht="15.75" customHeight="1">
      <c r="A684" s="105"/>
      <c r="I684" s="17"/>
      <c r="J684" s="17"/>
      <c r="K684" s="17"/>
      <c r="L684" s="18"/>
      <c r="M684" s="1"/>
      <c r="N684" s="1"/>
    </row>
    <row r="685" spans="1:14" ht="15.75" customHeight="1">
      <c r="A685" s="105"/>
      <c r="I685" s="17"/>
      <c r="J685" s="17"/>
      <c r="K685" s="17"/>
      <c r="L685" s="18"/>
      <c r="M685" s="1"/>
      <c r="N685" s="1"/>
    </row>
    <row r="686" spans="1:14" ht="15.75" customHeight="1">
      <c r="A686" s="105"/>
      <c r="I686" s="17"/>
      <c r="J686" s="17"/>
      <c r="K686" s="17"/>
      <c r="L686" s="18"/>
      <c r="M686" s="1"/>
      <c r="N686" s="1"/>
    </row>
    <row r="687" spans="1:14" ht="15.75" customHeight="1">
      <c r="A687" s="105"/>
      <c r="I687" s="17"/>
      <c r="J687" s="17"/>
      <c r="K687" s="17"/>
      <c r="L687" s="18"/>
      <c r="M687" s="1"/>
      <c r="N687" s="1"/>
    </row>
    <row r="688" spans="1:14" ht="15.75" customHeight="1">
      <c r="A688" s="105"/>
      <c r="I688" s="17"/>
      <c r="J688" s="17"/>
      <c r="K688" s="17"/>
      <c r="L688" s="18"/>
      <c r="M688" s="1"/>
      <c r="N688" s="1"/>
    </row>
    <row r="689" spans="1:14" ht="15.75" customHeight="1">
      <c r="A689" s="105"/>
      <c r="I689" s="17"/>
      <c r="J689" s="17"/>
      <c r="K689" s="17"/>
      <c r="L689" s="18"/>
      <c r="M689" s="1"/>
      <c r="N689" s="1"/>
    </row>
    <row r="690" spans="1:14" ht="15.75" customHeight="1">
      <c r="A690" s="105"/>
      <c r="I690" s="17"/>
      <c r="J690" s="17"/>
      <c r="K690" s="17"/>
      <c r="L690" s="18"/>
      <c r="M690" s="1"/>
      <c r="N690" s="1"/>
    </row>
    <row r="691" spans="1:14" ht="15.75" customHeight="1">
      <c r="A691" s="105"/>
      <c r="I691" s="17"/>
      <c r="J691" s="17"/>
      <c r="K691" s="17"/>
      <c r="L691" s="18"/>
      <c r="M691" s="1"/>
      <c r="N691" s="1"/>
    </row>
    <row r="692" spans="1:14" ht="15.75" customHeight="1">
      <c r="A692" s="105"/>
      <c r="I692" s="17"/>
      <c r="J692" s="17"/>
      <c r="K692" s="17"/>
      <c r="L692" s="18"/>
      <c r="M692" s="1"/>
      <c r="N692" s="1"/>
    </row>
    <row r="693" spans="1:14" ht="15.75" customHeight="1">
      <c r="A693" s="105"/>
      <c r="I693" s="17"/>
      <c r="J693" s="17"/>
      <c r="K693" s="17"/>
      <c r="L693" s="18"/>
      <c r="M693" s="1"/>
      <c r="N693" s="1"/>
    </row>
    <row r="694" spans="1:14" ht="15.75" customHeight="1">
      <c r="A694" s="105"/>
      <c r="I694" s="17"/>
      <c r="J694" s="17"/>
      <c r="K694" s="17"/>
      <c r="L694" s="18"/>
      <c r="M694" s="1"/>
      <c r="N694" s="1"/>
    </row>
    <row r="695" spans="1:14" ht="15.75" customHeight="1">
      <c r="A695" s="105"/>
      <c r="I695" s="17"/>
      <c r="J695" s="17"/>
      <c r="K695" s="17"/>
      <c r="L695" s="18"/>
      <c r="M695" s="1"/>
      <c r="N695" s="1"/>
    </row>
    <row r="696" spans="1:14" ht="15.75" customHeight="1">
      <c r="A696" s="105"/>
      <c r="I696" s="17"/>
      <c r="J696" s="17"/>
      <c r="K696" s="17"/>
      <c r="L696" s="18"/>
      <c r="M696" s="1"/>
      <c r="N696" s="1"/>
    </row>
    <row r="697" spans="1:14" ht="15.75" customHeight="1">
      <c r="A697" s="105"/>
      <c r="I697" s="17"/>
      <c r="J697" s="17"/>
      <c r="K697" s="17"/>
      <c r="L697" s="18"/>
      <c r="M697" s="1"/>
      <c r="N697" s="1"/>
    </row>
    <row r="698" spans="1:14" ht="15.75" customHeight="1">
      <c r="A698" s="105"/>
      <c r="I698" s="17"/>
      <c r="J698" s="17"/>
      <c r="K698" s="17"/>
      <c r="L698" s="18"/>
      <c r="M698" s="1"/>
      <c r="N698" s="1"/>
    </row>
    <row r="699" spans="1:14" ht="15.75" customHeight="1">
      <c r="A699" s="105"/>
      <c r="I699" s="17"/>
      <c r="J699" s="17"/>
      <c r="K699" s="17"/>
      <c r="L699" s="18"/>
      <c r="M699" s="1"/>
      <c r="N699" s="1"/>
    </row>
    <row r="700" spans="1:14" ht="15.75" customHeight="1">
      <c r="A700" s="105"/>
      <c r="I700" s="17"/>
      <c r="J700" s="17"/>
      <c r="K700" s="17"/>
      <c r="L700" s="18"/>
      <c r="M700" s="1"/>
      <c r="N700" s="1"/>
    </row>
    <row r="701" spans="1:14" ht="15.75" customHeight="1">
      <c r="A701" s="105"/>
      <c r="I701" s="17"/>
      <c r="J701" s="17"/>
      <c r="K701" s="17"/>
      <c r="L701" s="18"/>
      <c r="M701" s="1"/>
      <c r="N701" s="1"/>
    </row>
    <row r="702" spans="1:14" ht="15.75" customHeight="1">
      <c r="A702" s="105"/>
      <c r="I702" s="17"/>
      <c r="J702" s="17"/>
      <c r="K702" s="17"/>
      <c r="L702" s="18"/>
      <c r="M702" s="1"/>
      <c r="N702" s="1"/>
    </row>
    <row r="703" spans="1:14" ht="15.75" customHeight="1">
      <c r="A703" s="105"/>
      <c r="I703" s="17"/>
      <c r="J703" s="17"/>
      <c r="K703" s="17"/>
      <c r="L703" s="18"/>
      <c r="M703" s="1"/>
      <c r="N703" s="1"/>
    </row>
    <row r="704" spans="1:14" ht="15.75" customHeight="1">
      <c r="A704" s="105"/>
      <c r="I704" s="17"/>
      <c r="J704" s="17"/>
      <c r="K704" s="17"/>
      <c r="L704" s="18"/>
      <c r="M704" s="1"/>
      <c r="N704" s="1"/>
    </row>
    <row r="705" spans="1:14" ht="15.75" customHeight="1">
      <c r="A705" s="105"/>
      <c r="I705" s="17"/>
      <c r="J705" s="17"/>
      <c r="K705" s="17"/>
      <c r="L705" s="18"/>
      <c r="M705" s="1"/>
      <c r="N705" s="1"/>
    </row>
    <row r="706" spans="1:14" ht="15.75" customHeight="1">
      <c r="A706" s="105"/>
      <c r="I706" s="17"/>
      <c r="J706" s="17"/>
      <c r="K706" s="17"/>
      <c r="L706" s="18"/>
      <c r="M706" s="1"/>
      <c r="N706" s="1"/>
    </row>
    <row r="707" spans="1:14" ht="15.75" customHeight="1">
      <c r="A707" s="105"/>
      <c r="I707" s="17"/>
      <c r="J707" s="17"/>
      <c r="K707" s="17"/>
      <c r="L707" s="18"/>
      <c r="M707" s="1"/>
      <c r="N707" s="1"/>
    </row>
    <row r="708" spans="1:14" ht="15.75" customHeight="1">
      <c r="A708" s="105"/>
      <c r="I708" s="17"/>
      <c r="J708" s="17"/>
      <c r="K708" s="17"/>
      <c r="L708" s="18"/>
      <c r="M708" s="1"/>
      <c r="N708" s="1"/>
    </row>
    <row r="709" spans="1:14" ht="15.75" customHeight="1">
      <c r="A709" s="105"/>
      <c r="I709" s="17"/>
      <c r="J709" s="17"/>
      <c r="K709" s="17"/>
      <c r="L709" s="18"/>
      <c r="M709" s="1"/>
      <c r="N709" s="1"/>
    </row>
    <row r="710" spans="1:14" ht="15.75" customHeight="1">
      <c r="A710" s="105"/>
      <c r="I710" s="17"/>
      <c r="J710" s="17"/>
      <c r="K710" s="17"/>
      <c r="L710" s="18"/>
      <c r="M710" s="1"/>
      <c r="N710" s="1"/>
    </row>
    <row r="711" spans="1:14" ht="15.75" customHeight="1">
      <c r="A711" s="105"/>
      <c r="I711" s="17"/>
      <c r="J711" s="17"/>
      <c r="K711" s="17"/>
      <c r="L711" s="18"/>
      <c r="M711" s="1"/>
      <c r="N711" s="1"/>
    </row>
    <row r="712" spans="1:14" ht="15.75" customHeight="1">
      <c r="A712" s="105"/>
      <c r="I712" s="17"/>
      <c r="J712" s="17"/>
      <c r="K712" s="17"/>
      <c r="L712" s="18"/>
      <c r="M712" s="1"/>
      <c r="N712" s="1"/>
    </row>
    <row r="713" spans="1:14" ht="15.75" customHeight="1">
      <c r="A713" s="105"/>
      <c r="I713" s="17"/>
      <c r="J713" s="17"/>
      <c r="K713" s="17"/>
      <c r="L713" s="18"/>
      <c r="M713" s="1"/>
      <c r="N713" s="1"/>
    </row>
    <row r="714" spans="1:14" ht="15.75" customHeight="1">
      <c r="A714" s="105"/>
      <c r="I714" s="17"/>
      <c r="J714" s="17"/>
      <c r="K714" s="17"/>
      <c r="L714" s="18"/>
      <c r="M714" s="1"/>
      <c r="N714" s="1"/>
    </row>
    <row r="715" spans="1:14" ht="15.75" customHeight="1">
      <c r="A715" s="105"/>
      <c r="I715" s="17"/>
      <c r="J715" s="17"/>
      <c r="K715" s="17"/>
      <c r="L715" s="18"/>
      <c r="M715" s="1"/>
      <c r="N715" s="1"/>
    </row>
    <row r="716" spans="1:14" ht="15.75" customHeight="1">
      <c r="A716" s="105"/>
      <c r="I716" s="17"/>
      <c r="J716" s="17"/>
      <c r="K716" s="17"/>
      <c r="L716" s="18"/>
      <c r="M716" s="1"/>
      <c r="N716" s="1"/>
    </row>
    <row r="717" spans="1:14" ht="15.75" customHeight="1">
      <c r="A717" s="105"/>
      <c r="I717" s="17"/>
      <c r="J717" s="17"/>
      <c r="K717" s="17"/>
      <c r="L717" s="18"/>
      <c r="M717" s="1"/>
      <c r="N717" s="1"/>
    </row>
    <row r="718" spans="1:14" ht="15.75" customHeight="1">
      <c r="A718" s="105"/>
      <c r="I718" s="17"/>
      <c r="J718" s="17"/>
      <c r="K718" s="17"/>
      <c r="L718" s="18"/>
      <c r="M718" s="1"/>
      <c r="N718" s="1"/>
    </row>
    <row r="719" spans="1:14" ht="15.75" customHeight="1">
      <c r="A719" s="105"/>
      <c r="I719" s="17"/>
      <c r="J719" s="17"/>
      <c r="K719" s="17"/>
      <c r="L719" s="18"/>
      <c r="M719" s="1"/>
      <c r="N719" s="1"/>
    </row>
    <row r="720" spans="1:14" ht="15.75" customHeight="1">
      <c r="A720" s="105"/>
      <c r="I720" s="17"/>
      <c r="J720" s="17"/>
      <c r="K720" s="17"/>
      <c r="L720" s="18"/>
      <c r="M720" s="1"/>
      <c r="N720" s="1"/>
    </row>
    <row r="721" spans="1:14" ht="15.75" customHeight="1">
      <c r="A721" s="105"/>
      <c r="I721" s="17"/>
      <c r="J721" s="17"/>
      <c r="K721" s="17"/>
      <c r="L721" s="18"/>
      <c r="M721" s="1"/>
      <c r="N721" s="1"/>
    </row>
    <row r="722" spans="1:14" ht="15.75" customHeight="1">
      <c r="A722" s="105"/>
      <c r="I722" s="17"/>
      <c r="J722" s="17"/>
      <c r="K722" s="17"/>
      <c r="L722" s="18"/>
      <c r="M722" s="1"/>
      <c r="N722" s="1"/>
    </row>
    <row r="723" spans="1:14" ht="15.75" customHeight="1">
      <c r="A723" s="105"/>
      <c r="I723" s="17"/>
      <c r="J723" s="17"/>
      <c r="K723" s="17"/>
      <c r="L723" s="18"/>
      <c r="M723" s="1"/>
      <c r="N723" s="1"/>
    </row>
    <row r="724" spans="1:14" ht="15.75" customHeight="1">
      <c r="A724" s="105"/>
      <c r="I724" s="17"/>
      <c r="J724" s="17"/>
      <c r="K724" s="17"/>
      <c r="L724" s="18"/>
      <c r="M724" s="1"/>
      <c r="N724" s="1"/>
    </row>
    <row r="725" spans="1:14" ht="15.75" customHeight="1">
      <c r="A725" s="105"/>
      <c r="I725" s="17"/>
      <c r="J725" s="17"/>
      <c r="K725" s="17"/>
      <c r="L725" s="18"/>
      <c r="M725" s="1"/>
      <c r="N725" s="1"/>
    </row>
    <row r="726" spans="1:14" ht="15.75" customHeight="1">
      <c r="A726" s="105"/>
      <c r="I726" s="17"/>
      <c r="J726" s="17"/>
      <c r="K726" s="17"/>
      <c r="L726" s="18"/>
      <c r="M726" s="1"/>
      <c r="N726" s="1"/>
    </row>
    <row r="727" spans="1:14" ht="15.75" customHeight="1">
      <c r="A727" s="105"/>
      <c r="I727" s="17"/>
      <c r="J727" s="17"/>
      <c r="K727" s="17"/>
      <c r="L727" s="18"/>
      <c r="M727" s="1"/>
      <c r="N727" s="1"/>
    </row>
    <row r="728" spans="1:14" ht="15.75" customHeight="1">
      <c r="A728" s="105"/>
      <c r="I728" s="17"/>
      <c r="J728" s="17"/>
      <c r="K728" s="17"/>
      <c r="L728" s="18"/>
      <c r="M728" s="1"/>
      <c r="N728" s="1"/>
    </row>
    <row r="729" spans="1:14" ht="15.75" customHeight="1">
      <c r="A729" s="105"/>
      <c r="I729" s="17"/>
      <c r="J729" s="17"/>
      <c r="K729" s="17"/>
      <c r="L729" s="18"/>
      <c r="M729" s="1"/>
      <c r="N729" s="1"/>
    </row>
    <row r="730" spans="1:14" ht="15.75" customHeight="1">
      <c r="A730" s="105"/>
      <c r="I730" s="17"/>
      <c r="J730" s="17"/>
      <c r="K730" s="17"/>
      <c r="L730" s="18"/>
      <c r="M730" s="1"/>
      <c r="N730" s="1"/>
    </row>
    <row r="731" spans="1:14" ht="15.75" customHeight="1">
      <c r="A731" s="105"/>
      <c r="I731" s="17"/>
      <c r="J731" s="17"/>
      <c r="K731" s="17"/>
      <c r="L731" s="18"/>
      <c r="M731" s="1"/>
      <c r="N731" s="1"/>
    </row>
    <row r="732" spans="1:14" ht="15.75" customHeight="1">
      <c r="A732" s="105"/>
      <c r="I732" s="17"/>
      <c r="J732" s="17"/>
      <c r="K732" s="17"/>
      <c r="L732" s="18"/>
      <c r="M732" s="1"/>
      <c r="N732" s="1"/>
    </row>
    <row r="733" spans="1:14" ht="15.75" customHeight="1">
      <c r="A733" s="105"/>
      <c r="I733" s="17"/>
      <c r="J733" s="17"/>
      <c r="K733" s="17"/>
      <c r="L733" s="18"/>
      <c r="M733" s="1"/>
      <c r="N733" s="1"/>
    </row>
    <row r="734" spans="1:14" ht="15.75" customHeight="1">
      <c r="A734" s="105"/>
      <c r="I734" s="17"/>
      <c r="J734" s="17"/>
      <c r="K734" s="17"/>
      <c r="L734" s="18"/>
      <c r="M734" s="1"/>
      <c r="N734" s="1"/>
    </row>
    <row r="735" spans="1:14" ht="15.75" customHeight="1">
      <c r="A735" s="105"/>
      <c r="I735" s="17"/>
      <c r="J735" s="17"/>
      <c r="K735" s="17"/>
      <c r="L735" s="18"/>
      <c r="M735" s="1"/>
      <c r="N735" s="1"/>
    </row>
    <row r="736" spans="1:14" ht="15.75" customHeight="1">
      <c r="A736" s="105"/>
      <c r="I736" s="17"/>
      <c r="J736" s="17"/>
      <c r="K736" s="17"/>
      <c r="L736" s="18"/>
      <c r="M736" s="1"/>
      <c r="N736" s="1"/>
    </row>
    <row r="737" spans="1:14" ht="15.75" customHeight="1">
      <c r="A737" s="105"/>
      <c r="I737" s="17"/>
      <c r="J737" s="17"/>
      <c r="K737" s="17"/>
      <c r="L737" s="18"/>
      <c r="M737" s="1"/>
      <c r="N737" s="1"/>
    </row>
    <row r="738" spans="1:14" ht="15.75" customHeight="1">
      <c r="A738" s="105"/>
      <c r="I738" s="17"/>
      <c r="J738" s="17"/>
      <c r="K738" s="17"/>
      <c r="L738" s="18"/>
      <c r="M738" s="1"/>
      <c r="N738" s="1"/>
    </row>
    <row r="739" spans="1:14" ht="15.75" customHeight="1">
      <c r="A739" s="105"/>
      <c r="I739" s="17"/>
      <c r="J739" s="17"/>
      <c r="K739" s="17"/>
      <c r="L739" s="18"/>
      <c r="M739" s="1"/>
      <c r="N739" s="1"/>
    </row>
    <row r="740" spans="1:14" ht="15.75" customHeight="1">
      <c r="A740" s="105"/>
      <c r="I740" s="17"/>
      <c r="J740" s="17"/>
      <c r="K740" s="17"/>
      <c r="L740" s="18"/>
      <c r="M740" s="1"/>
      <c r="N740" s="1"/>
    </row>
    <row r="741" spans="1:14" ht="15.75" customHeight="1">
      <c r="A741" s="105"/>
      <c r="I741" s="17"/>
      <c r="J741" s="17"/>
      <c r="K741" s="17"/>
      <c r="L741" s="18"/>
      <c r="M741" s="1"/>
      <c r="N741" s="1"/>
    </row>
    <row r="742" spans="1:14" ht="15.75" customHeight="1">
      <c r="A742" s="105"/>
      <c r="I742" s="17"/>
      <c r="J742" s="17"/>
      <c r="K742" s="17"/>
      <c r="L742" s="18"/>
      <c r="M742" s="1"/>
      <c r="N742" s="1"/>
    </row>
    <row r="743" spans="1:14" ht="15.75" customHeight="1">
      <c r="A743" s="105"/>
      <c r="I743" s="17"/>
      <c r="J743" s="17"/>
      <c r="K743" s="17"/>
      <c r="L743" s="18"/>
      <c r="M743" s="1"/>
      <c r="N743" s="1"/>
    </row>
    <row r="744" spans="1:14" ht="15.75" customHeight="1">
      <c r="A744" s="105"/>
      <c r="I744" s="17"/>
      <c r="J744" s="17"/>
      <c r="K744" s="17"/>
      <c r="L744" s="18"/>
      <c r="M744" s="1"/>
      <c r="N744" s="1"/>
    </row>
    <row r="745" spans="1:14" ht="15.75" customHeight="1">
      <c r="A745" s="105"/>
      <c r="I745" s="17"/>
      <c r="J745" s="17"/>
      <c r="K745" s="17"/>
      <c r="L745" s="18"/>
      <c r="M745" s="1"/>
      <c r="N745" s="1"/>
    </row>
    <row r="746" spans="1:14" ht="15.75" customHeight="1">
      <c r="A746" s="105"/>
      <c r="I746" s="17"/>
      <c r="J746" s="17"/>
      <c r="K746" s="17"/>
      <c r="L746" s="18"/>
      <c r="M746" s="1"/>
      <c r="N746" s="1"/>
    </row>
    <row r="747" spans="1:14" ht="15.75" customHeight="1">
      <c r="A747" s="105"/>
      <c r="I747" s="17"/>
      <c r="J747" s="17"/>
      <c r="K747" s="17"/>
      <c r="L747" s="18"/>
      <c r="M747" s="1"/>
      <c r="N747" s="1"/>
    </row>
    <row r="748" spans="1:14" ht="15.75" customHeight="1">
      <c r="A748" s="105"/>
      <c r="I748" s="17"/>
      <c r="J748" s="17"/>
      <c r="K748" s="17"/>
      <c r="L748" s="18"/>
      <c r="M748" s="1"/>
      <c r="N748" s="1"/>
    </row>
    <row r="749" spans="1:14" ht="15.75" customHeight="1">
      <c r="A749" s="105"/>
      <c r="I749" s="17"/>
      <c r="J749" s="17"/>
      <c r="K749" s="17"/>
      <c r="L749" s="18"/>
      <c r="M749" s="1"/>
      <c r="N749" s="1"/>
    </row>
    <row r="750" spans="1:14" ht="15.75" customHeight="1">
      <c r="A750" s="105"/>
      <c r="I750" s="17"/>
      <c r="J750" s="17"/>
      <c r="K750" s="17"/>
      <c r="L750" s="18"/>
      <c r="M750" s="1"/>
      <c r="N750" s="1"/>
    </row>
    <row r="751" spans="1:14" ht="15.75" customHeight="1">
      <c r="A751" s="105"/>
      <c r="I751" s="17"/>
      <c r="J751" s="17"/>
      <c r="K751" s="17"/>
      <c r="L751" s="18"/>
      <c r="M751" s="1"/>
      <c r="N751" s="1"/>
    </row>
    <row r="752" spans="1:14" ht="15.75" customHeight="1">
      <c r="A752" s="105"/>
      <c r="I752" s="17"/>
      <c r="J752" s="17"/>
      <c r="K752" s="17"/>
      <c r="L752" s="18"/>
      <c r="M752" s="1"/>
      <c r="N752" s="1"/>
    </row>
    <row r="753" spans="1:14" ht="15.75" customHeight="1">
      <c r="A753" s="105"/>
      <c r="I753" s="17"/>
      <c r="J753" s="17"/>
      <c r="K753" s="17"/>
      <c r="L753" s="18"/>
      <c r="M753" s="1"/>
      <c r="N753" s="1"/>
    </row>
    <row r="754" spans="1:14" ht="15.75" customHeight="1">
      <c r="A754" s="105"/>
      <c r="I754" s="17"/>
      <c r="J754" s="17"/>
      <c r="K754" s="17"/>
      <c r="L754" s="18"/>
      <c r="M754" s="1"/>
      <c r="N754" s="1"/>
    </row>
    <row r="755" spans="1:14" ht="15.75" customHeight="1">
      <c r="A755" s="105"/>
      <c r="I755" s="17"/>
      <c r="J755" s="17"/>
      <c r="K755" s="17"/>
      <c r="L755" s="18"/>
      <c r="M755" s="1"/>
      <c r="N755" s="1"/>
    </row>
    <row r="756" spans="1:14" ht="15.75" customHeight="1">
      <c r="A756" s="105"/>
      <c r="I756" s="17"/>
      <c r="J756" s="17"/>
      <c r="K756" s="17"/>
      <c r="L756" s="18"/>
      <c r="M756" s="1"/>
      <c r="N756" s="1"/>
    </row>
    <row r="757" spans="1:14" ht="15.75" customHeight="1">
      <c r="A757" s="105"/>
      <c r="I757" s="17"/>
      <c r="J757" s="17"/>
      <c r="K757" s="17"/>
      <c r="L757" s="18"/>
      <c r="M757" s="1"/>
      <c r="N757" s="1"/>
    </row>
    <row r="758" spans="1:14" ht="15.75" customHeight="1">
      <c r="A758" s="105"/>
      <c r="I758" s="17"/>
      <c r="J758" s="17"/>
      <c r="K758" s="17"/>
      <c r="L758" s="18"/>
      <c r="M758" s="1"/>
      <c r="N758" s="1"/>
    </row>
    <row r="759" spans="1:14" ht="15.75" customHeight="1">
      <c r="A759" s="105"/>
      <c r="I759" s="17"/>
      <c r="J759" s="17"/>
      <c r="K759" s="17"/>
      <c r="L759" s="18"/>
      <c r="M759" s="1"/>
      <c r="N759" s="1"/>
    </row>
    <row r="760" spans="1:14" ht="15.75" customHeight="1">
      <c r="A760" s="105"/>
      <c r="I760" s="17"/>
      <c r="J760" s="17"/>
      <c r="K760" s="17"/>
      <c r="L760" s="18"/>
      <c r="M760" s="1"/>
      <c r="N760" s="1"/>
    </row>
    <row r="761" spans="1:14" ht="15.75" customHeight="1">
      <c r="A761" s="105"/>
      <c r="I761" s="17"/>
      <c r="J761" s="17"/>
      <c r="K761" s="17"/>
      <c r="L761" s="18"/>
      <c r="M761" s="1"/>
      <c r="N761" s="1"/>
    </row>
    <row r="762" spans="1:14" ht="15.75" customHeight="1">
      <c r="A762" s="105"/>
      <c r="I762" s="17"/>
      <c r="J762" s="17"/>
      <c r="K762" s="17"/>
      <c r="L762" s="18"/>
      <c r="M762" s="1"/>
      <c r="N762" s="1"/>
    </row>
    <row r="763" spans="1:14" ht="15.75" customHeight="1">
      <c r="A763" s="105"/>
      <c r="I763" s="17"/>
      <c r="J763" s="17"/>
      <c r="K763" s="17"/>
      <c r="L763" s="18"/>
      <c r="M763" s="1"/>
      <c r="N763" s="1"/>
    </row>
    <row r="764" spans="1:14" ht="15.75" customHeight="1">
      <c r="A764" s="105"/>
      <c r="I764" s="17"/>
      <c r="J764" s="17"/>
      <c r="K764" s="17"/>
      <c r="L764" s="18"/>
      <c r="M764" s="1"/>
      <c r="N764" s="1"/>
    </row>
    <row r="765" spans="1:14" ht="15.75" customHeight="1">
      <c r="A765" s="105"/>
      <c r="I765" s="17"/>
      <c r="J765" s="17"/>
      <c r="K765" s="17"/>
      <c r="L765" s="18"/>
      <c r="M765" s="1"/>
      <c r="N765" s="1"/>
    </row>
    <row r="766" spans="1:14" ht="15.75" customHeight="1">
      <c r="A766" s="105"/>
      <c r="I766" s="17"/>
      <c r="J766" s="17"/>
      <c r="K766" s="17"/>
      <c r="L766" s="18"/>
      <c r="M766" s="1"/>
      <c r="N766" s="1"/>
    </row>
    <row r="767" spans="1:14" ht="15.75" customHeight="1">
      <c r="A767" s="105"/>
      <c r="I767" s="17"/>
      <c r="J767" s="17"/>
      <c r="K767" s="17"/>
      <c r="L767" s="18"/>
      <c r="M767" s="1"/>
      <c r="N767" s="1"/>
    </row>
    <row r="768" spans="1:14" ht="15.75" customHeight="1">
      <c r="A768" s="105"/>
      <c r="I768" s="17"/>
      <c r="J768" s="17"/>
      <c r="K768" s="17"/>
      <c r="L768" s="18"/>
      <c r="M768" s="1"/>
      <c r="N768" s="1"/>
    </row>
    <row r="769" spans="1:14" ht="15.75" customHeight="1">
      <c r="A769" s="105"/>
      <c r="I769" s="17"/>
      <c r="J769" s="17"/>
      <c r="K769" s="17"/>
      <c r="L769" s="18"/>
      <c r="M769" s="1"/>
      <c r="N769" s="1"/>
    </row>
    <row r="770" spans="1:14" ht="15.75" customHeight="1">
      <c r="A770" s="105"/>
      <c r="I770" s="17"/>
      <c r="J770" s="17"/>
      <c r="K770" s="17"/>
      <c r="L770" s="18"/>
      <c r="M770" s="1"/>
      <c r="N770" s="1"/>
    </row>
    <row r="771" spans="1:14" ht="15.75" customHeight="1">
      <c r="A771" s="105"/>
      <c r="I771" s="17"/>
      <c r="J771" s="17"/>
      <c r="K771" s="17"/>
      <c r="L771" s="18"/>
      <c r="M771" s="1"/>
      <c r="N771" s="1"/>
    </row>
    <row r="772" spans="1:14" ht="15.75" customHeight="1">
      <c r="A772" s="105"/>
      <c r="I772" s="17"/>
      <c r="J772" s="17"/>
      <c r="K772" s="17"/>
      <c r="L772" s="18"/>
      <c r="M772" s="1"/>
      <c r="N772" s="1"/>
    </row>
    <row r="773" spans="1:14" ht="15.75" customHeight="1">
      <c r="A773" s="105"/>
      <c r="I773" s="17"/>
      <c r="J773" s="17"/>
      <c r="K773" s="17"/>
      <c r="L773" s="18"/>
      <c r="M773" s="1"/>
      <c r="N773" s="1"/>
    </row>
    <row r="774" spans="1:14" ht="15.75" customHeight="1">
      <c r="A774" s="105"/>
      <c r="I774" s="17"/>
      <c r="J774" s="17"/>
      <c r="K774" s="17"/>
      <c r="L774" s="18"/>
      <c r="M774" s="1"/>
      <c r="N774" s="1"/>
    </row>
    <row r="775" spans="1:14" ht="15.75" customHeight="1">
      <c r="A775" s="105"/>
      <c r="I775" s="17"/>
      <c r="J775" s="17"/>
      <c r="K775" s="17"/>
      <c r="L775" s="18"/>
      <c r="M775" s="1"/>
      <c r="N775" s="1"/>
    </row>
    <row r="776" spans="1:14" ht="15.75" customHeight="1">
      <c r="A776" s="105"/>
      <c r="I776" s="17"/>
      <c r="J776" s="17"/>
      <c r="K776" s="17"/>
      <c r="L776" s="18"/>
      <c r="M776" s="1"/>
      <c r="N776" s="1"/>
    </row>
    <row r="777" spans="1:14" ht="15.75" customHeight="1">
      <c r="A777" s="105"/>
      <c r="I777" s="17"/>
      <c r="J777" s="17"/>
      <c r="K777" s="17"/>
      <c r="L777" s="18"/>
      <c r="M777" s="1"/>
      <c r="N777" s="1"/>
    </row>
    <row r="778" spans="1:14" ht="15.75" customHeight="1">
      <c r="A778" s="105"/>
      <c r="I778" s="17"/>
      <c r="J778" s="17"/>
      <c r="K778" s="17"/>
      <c r="L778" s="18"/>
      <c r="M778" s="1"/>
      <c r="N778" s="1"/>
    </row>
    <row r="779" spans="1:14" ht="15.75" customHeight="1">
      <c r="A779" s="105"/>
      <c r="I779" s="17"/>
      <c r="J779" s="17"/>
      <c r="K779" s="17"/>
      <c r="L779" s="18"/>
      <c r="M779" s="1"/>
      <c r="N779" s="1"/>
    </row>
    <row r="780" spans="1:14" ht="15.75" customHeight="1">
      <c r="A780" s="105"/>
      <c r="I780" s="17"/>
      <c r="J780" s="17"/>
      <c r="K780" s="17"/>
      <c r="L780" s="18"/>
      <c r="M780" s="1"/>
      <c r="N780" s="1"/>
    </row>
    <row r="781" spans="1:14" ht="15.75" customHeight="1">
      <c r="A781" s="105"/>
      <c r="I781" s="17"/>
      <c r="J781" s="17"/>
      <c r="K781" s="17"/>
      <c r="L781" s="18"/>
      <c r="M781" s="1"/>
      <c r="N781" s="1"/>
    </row>
    <row r="782" spans="1:14" ht="15.75" customHeight="1">
      <c r="A782" s="105"/>
      <c r="I782" s="17"/>
      <c r="J782" s="17"/>
      <c r="K782" s="17"/>
      <c r="L782" s="18"/>
      <c r="M782" s="1"/>
      <c r="N782" s="1"/>
    </row>
    <row r="783" spans="1:14" ht="15.75" customHeight="1">
      <c r="A783" s="105"/>
      <c r="I783" s="17"/>
      <c r="J783" s="17"/>
      <c r="K783" s="17"/>
      <c r="L783" s="18"/>
      <c r="M783" s="1"/>
      <c r="N783" s="1"/>
    </row>
    <row r="784" spans="1:14" ht="15.75" customHeight="1">
      <c r="A784" s="105"/>
      <c r="I784" s="17"/>
      <c r="J784" s="17"/>
      <c r="K784" s="17"/>
      <c r="L784" s="18"/>
      <c r="M784" s="1"/>
      <c r="N784" s="1"/>
    </row>
    <row r="785" spans="1:14" ht="15.75" customHeight="1">
      <c r="A785" s="105"/>
      <c r="I785" s="17"/>
      <c r="J785" s="17"/>
      <c r="K785" s="17"/>
      <c r="L785" s="18"/>
      <c r="M785" s="1"/>
      <c r="N785" s="1"/>
    </row>
    <row r="786" spans="1:14" ht="15.75" customHeight="1">
      <c r="A786" s="105"/>
      <c r="I786" s="17"/>
      <c r="J786" s="17"/>
      <c r="K786" s="17"/>
      <c r="L786" s="18"/>
      <c r="M786" s="1"/>
      <c r="N786" s="1"/>
    </row>
    <row r="787" spans="1:14" ht="15.75" customHeight="1">
      <c r="A787" s="105"/>
      <c r="I787" s="17"/>
      <c r="J787" s="17"/>
      <c r="K787" s="17"/>
      <c r="L787" s="18"/>
      <c r="M787" s="1"/>
      <c r="N787" s="1"/>
    </row>
    <row r="788" spans="1:14" ht="15.75" customHeight="1">
      <c r="A788" s="105"/>
      <c r="I788" s="17"/>
      <c r="J788" s="17"/>
      <c r="K788" s="17"/>
      <c r="L788" s="18"/>
      <c r="M788" s="1"/>
      <c r="N788" s="1"/>
    </row>
    <row r="789" spans="1:14" ht="15.75" customHeight="1">
      <c r="A789" s="105"/>
      <c r="I789" s="17"/>
      <c r="J789" s="17"/>
      <c r="K789" s="17"/>
      <c r="L789" s="18"/>
      <c r="M789" s="1"/>
      <c r="N789" s="1"/>
    </row>
    <row r="790" spans="1:14" ht="15.75" customHeight="1">
      <c r="A790" s="105"/>
      <c r="I790" s="17"/>
      <c r="J790" s="17"/>
      <c r="K790" s="17"/>
      <c r="L790" s="18"/>
      <c r="M790" s="1"/>
      <c r="N790" s="1"/>
    </row>
    <row r="791" spans="1:14" ht="15.75" customHeight="1">
      <c r="A791" s="105"/>
      <c r="I791" s="17"/>
      <c r="J791" s="17"/>
      <c r="K791" s="17"/>
      <c r="L791" s="18"/>
      <c r="M791" s="1"/>
      <c r="N791" s="1"/>
    </row>
    <row r="792" spans="1:14" ht="15.75" customHeight="1">
      <c r="A792" s="105"/>
      <c r="I792" s="17"/>
      <c r="J792" s="17"/>
      <c r="K792" s="17"/>
      <c r="L792" s="18"/>
      <c r="M792" s="1"/>
      <c r="N792" s="1"/>
    </row>
    <row r="793" spans="1:14" ht="15.75" customHeight="1">
      <c r="A793" s="105"/>
      <c r="I793" s="17"/>
      <c r="J793" s="17"/>
      <c r="K793" s="17"/>
      <c r="L793" s="18"/>
      <c r="M793" s="1"/>
      <c r="N793" s="1"/>
    </row>
    <row r="794" spans="1:14" ht="15.75" customHeight="1">
      <c r="A794" s="105"/>
      <c r="I794" s="17"/>
      <c r="J794" s="17"/>
      <c r="K794" s="17"/>
      <c r="L794" s="18"/>
      <c r="M794" s="1"/>
      <c r="N794" s="1"/>
    </row>
    <row r="795" spans="1:14" ht="15.75" customHeight="1">
      <c r="A795" s="105"/>
      <c r="I795" s="17"/>
      <c r="J795" s="17"/>
      <c r="K795" s="17"/>
      <c r="L795" s="18"/>
      <c r="M795" s="1"/>
      <c r="N795" s="1"/>
    </row>
    <row r="796" spans="1:14" ht="15.75" customHeight="1">
      <c r="A796" s="105"/>
      <c r="I796" s="17"/>
      <c r="J796" s="17"/>
      <c r="K796" s="17"/>
      <c r="L796" s="18"/>
      <c r="M796" s="1"/>
      <c r="N796" s="1"/>
    </row>
    <row r="797" spans="1:14" ht="15.75" customHeight="1">
      <c r="A797" s="105"/>
      <c r="I797" s="17"/>
      <c r="J797" s="17"/>
      <c r="K797" s="17"/>
      <c r="L797" s="18"/>
      <c r="M797" s="1"/>
      <c r="N797" s="1"/>
    </row>
    <row r="798" spans="1:14" ht="15.75" customHeight="1">
      <c r="A798" s="105"/>
      <c r="I798" s="17"/>
      <c r="J798" s="17"/>
      <c r="K798" s="17"/>
      <c r="L798" s="18"/>
      <c r="M798" s="1"/>
      <c r="N798" s="1"/>
    </row>
    <row r="799" spans="1:14" ht="15.75" customHeight="1">
      <c r="A799" s="105"/>
      <c r="I799" s="17"/>
      <c r="J799" s="17"/>
      <c r="K799" s="17"/>
      <c r="L799" s="18"/>
      <c r="M799" s="1"/>
      <c r="N799" s="1"/>
    </row>
    <row r="800" spans="1:14" ht="15.75" customHeight="1">
      <c r="A800" s="105"/>
      <c r="I800" s="17"/>
      <c r="J800" s="17"/>
      <c r="K800" s="17"/>
      <c r="L800" s="18"/>
      <c r="M800" s="1"/>
      <c r="N800" s="1"/>
    </row>
    <row r="801" spans="1:14" ht="15.75" customHeight="1">
      <c r="A801" s="105"/>
      <c r="I801" s="17"/>
      <c r="J801" s="17"/>
      <c r="K801" s="17"/>
      <c r="L801" s="18"/>
      <c r="M801" s="1"/>
      <c r="N801" s="1"/>
    </row>
    <row r="802" spans="1:14" ht="15.75" customHeight="1">
      <c r="A802" s="105"/>
      <c r="I802" s="17"/>
      <c r="J802" s="17"/>
      <c r="K802" s="17"/>
      <c r="L802" s="18"/>
      <c r="M802" s="1"/>
      <c r="N802" s="1"/>
    </row>
    <row r="803" spans="1:14" ht="15.75" customHeight="1">
      <c r="A803" s="105"/>
      <c r="I803" s="17"/>
      <c r="J803" s="17"/>
      <c r="K803" s="17"/>
      <c r="L803" s="18"/>
      <c r="M803" s="1"/>
      <c r="N803" s="1"/>
    </row>
    <row r="804" spans="1:14" ht="15.75" customHeight="1">
      <c r="A804" s="105"/>
      <c r="I804" s="17"/>
      <c r="J804" s="17"/>
      <c r="K804" s="17"/>
      <c r="L804" s="18"/>
      <c r="M804" s="1"/>
      <c r="N804" s="1"/>
    </row>
    <row r="805" spans="1:14" ht="15.75" customHeight="1">
      <c r="A805" s="105"/>
      <c r="I805" s="17"/>
      <c r="J805" s="17"/>
      <c r="K805" s="17"/>
      <c r="L805" s="18"/>
      <c r="M805" s="1"/>
      <c r="N805" s="1"/>
    </row>
    <row r="806" spans="1:14" ht="15.75" customHeight="1">
      <c r="A806" s="105"/>
      <c r="I806" s="17"/>
      <c r="J806" s="17"/>
      <c r="K806" s="17"/>
      <c r="L806" s="18"/>
      <c r="M806" s="1"/>
      <c r="N806" s="1"/>
    </row>
    <row r="807" spans="1:14" ht="15.75" customHeight="1">
      <c r="A807" s="105"/>
      <c r="I807" s="17"/>
      <c r="J807" s="17"/>
      <c r="K807" s="17"/>
      <c r="L807" s="18"/>
      <c r="M807" s="1"/>
      <c r="N807" s="1"/>
    </row>
    <row r="808" spans="1:14" ht="15.75" customHeight="1">
      <c r="A808" s="105"/>
      <c r="I808" s="17"/>
      <c r="J808" s="17"/>
      <c r="K808" s="17"/>
      <c r="L808" s="18"/>
      <c r="M808" s="1"/>
      <c r="N808" s="1"/>
    </row>
    <row r="809" spans="1:14" ht="15.75" customHeight="1">
      <c r="A809" s="105"/>
      <c r="I809" s="17"/>
      <c r="J809" s="17"/>
      <c r="K809" s="17"/>
      <c r="L809" s="18"/>
      <c r="M809" s="1"/>
      <c r="N809" s="1"/>
    </row>
    <row r="810" spans="1:14" ht="15.75" customHeight="1">
      <c r="A810" s="105"/>
      <c r="I810" s="17"/>
      <c r="J810" s="17"/>
      <c r="K810" s="17"/>
      <c r="L810" s="18"/>
      <c r="M810" s="1"/>
      <c r="N810" s="1"/>
    </row>
    <row r="811" spans="1:14" ht="15.75" customHeight="1">
      <c r="A811" s="105"/>
      <c r="I811" s="17"/>
      <c r="J811" s="17"/>
      <c r="K811" s="17"/>
      <c r="L811" s="18"/>
      <c r="M811" s="1"/>
      <c r="N811" s="1"/>
    </row>
    <row r="812" spans="1:14" ht="15.75" customHeight="1">
      <c r="A812" s="105"/>
      <c r="I812" s="17"/>
      <c r="J812" s="17"/>
      <c r="K812" s="17"/>
      <c r="L812" s="18"/>
      <c r="M812" s="1"/>
      <c r="N812" s="1"/>
    </row>
    <row r="813" spans="1:14" ht="15.75" customHeight="1">
      <c r="A813" s="105"/>
      <c r="I813" s="17"/>
      <c r="J813" s="17"/>
      <c r="K813" s="17"/>
      <c r="L813" s="18"/>
      <c r="M813" s="1"/>
      <c r="N813" s="1"/>
    </row>
    <row r="814" spans="1:14" ht="15.75" customHeight="1">
      <c r="A814" s="105"/>
      <c r="I814" s="17"/>
      <c r="J814" s="17"/>
      <c r="K814" s="17"/>
      <c r="L814" s="18"/>
      <c r="M814" s="1"/>
      <c r="N814" s="1"/>
    </row>
    <row r="815" spans="1:14" ht="15.75" customHeight="1">
      <c r="A815" s="105"/>
      <c r="I815" s="17"/>
      <c r="J815" s="17"/>
      <c r="K815" s="17"/>
      <c r="L815" s="18"/>
      <c r="M815" s="1"/>
      <c r="N815" s="1"/>
    </row>
    <row r="816" spans="1:14" ht="15.75" customHeight="1">
      <c r="A816" s="105"/>
      <c r="I816" s="17"/>
      <c r="J816" s="17"/>
      <c r="K816" s="17"/>
      <c r="L816" s="18"/>
      <c r="M816" s="1"/>
      <c r="N816" s="1"/>
    </row>
    <row r="817" spans="1:14" ht="15.75" customHeight="1">
      <c r="A817" s="105"/>
      <c r="I817" s="17"/>
      <c r="J817" s="17"/>
      <c r="K817" s="17"/>
      <c r="L817" s="18"/>
      <c r="M817" s="1"/>
      <c r="N817" s="1"/>
    </row>
    <row r="818" spans="1:14" ht="15.75" customHeight="1">
      <c r="A818" s="105"/>
      <c r="I818" s="17"/>
      <c r="J818" s="17"/>
      <c r="K818" s="17"/>
      <c r="L818" s="18"/>
      <c r="M818" s="1"/>
      <c r="N818" s="1"/>
    </row>
    <row r="819" spans="1:14" ht="15.75" customHeight="1">
      <c r="A819" s="105"/>
      <c r="I819" s="17"/>
      <c r="J819" s="17"/>
      <c r="K819" s="17"/>
      <c r="L819" s="18"/>
      <c r="M819" s="1"/>
      <c r="N819" s="1"/>
    </row>
    <row r="820" spans="1:14" ht="15.75" customHeight="1">
      <c r="A820" s="105"/>
      <c r="I820" s="17"/>
      <c r="J820" s="17"/>
      <c r="K820" s="17"/>
      <c r="L820" s="18"/>
      <c r="M820" s="1"/>
      <c r="N820" s="1"/>
    </row>
    <row r="821" spans="1:14" ht="15.75" customHeight="1">
      <c r="A821" s="105"/>
      <c r="I821" s="17"/>
      <c r="J821" s="17"/>
      <c r="K821" s="17"/>
      <c r="L821" s="18"/>
      <c r="M821" s="1"/>
      <c r="N821" s="1"/>
    </row>
    <row r="822" spans="1:14" ht="15.75" customHeight="1">
      <c r="A822" s="105"/>
      <c r="I822" s="17"/>
      <c r="J822" s="17"/>
      <c r="K822" s="17"/>
      <c r="L822" s="18"/>
      <c r="M822" s="1"/>
      <c r="N822" s="1"/>
    </row>
    <row r="823" spans="1:14" ht="15.75" customHeight="1">
      <c r="A823" s="105"/>
      <c r="I823" s="17"/>
      <c r="J823" s="17"/>
      <c r="K823" s="17"/>
      <c r="L823" s="18"/>
      <c r="M823" s="1"/>
      <c r="N823" s="1"/>
    </row>
    <row r="824" spans="1:14" ht="15.75" customHeight="1">
      <c r="A824" s="105"/>
      <c r="I824" s="17"/>
      <c r="J824" s="17"/>
      <c r="K824" s="17"/>
      <c r="L824" s="18"/>
      <c r="M824" s="1"/>
      <c r="N824" s="1"/>
    </row>
    <row r="825" spans="1:14" ht="15.75" customHeight="1">
      <c r="A825" s="105"/>
      <c r="I825" s="17"/>
      <c r="J825" s="17"/>
      <c r="K825" s="17"/>
      <c r="L825" s="18"/>
      <c r="M825" s="1"/>
      <c r="N825" s="1"/>
    </row>
    <row r="826" spans="1:14" ht="15.75" customHeight="1">
      <c r="A826" s="105"/>
      <c r="I826" s="17"/>
      <c r="J826" s="17"/>
      <c r="K826" s="17"/>
      <c r="L826" s="18"/>
      <c r="M826" s="1"/>
      <c r="N826" s="1"/>
    </row>
    <row r="827" spans="1:14" ht="15.75" customHeight="1">
      <c r="A827" s="105"/>
      <c r="I827" s="17"/>
      <c r="J827" s="17"/>
      <c r="K827" s="17"/>
      <c r="L827" s="18"/>
      <c r="M827" s="1"/>
      <c r="N827" s="1"/>
    </row>
    <row r="828" spans="1:14" ht="15.75" customHeight="1">
      <c r="A828" s="105"/>
      <c r="I828" s="17"/>
      <c r="J828" s="17"/>
      <c r="K828" s="17"/>
      <c r="L828" s="18"/>
      <c r="M828" s="1"/>
      <c r="N828" s="1"/>
    </row>
    <row r="829" spans="1:14" ht="15.75" customHeight="1">
      <c r="A829" s="105"/>
      <c r="I829" s="17"/>
      <c r="J829" s="17"/>
      <c r="K829" s="17"/>
      <c r="L829" s="18"/>
      <c r="M829" s="1"/>
      <c r="N829" s="1"/>
    </row>
    <row r="830" spans="1:14" ht="15.75" customHeight="1">
      <c r="A830" s="105"/>
      <c r="I830" s="17"/>
      <c r="J830" s="17"/>
      <c r="K830" s="17"/>
      <c r="L830" s="18"/>
      <c r="M830" s="1"/>
      <c r="N830" s="1"/>
    </row>
    <row r="831" spans="1:14" ht="15.75" customHeight="1">
      <c r="A831" s="105"/>
      <c r="I831" s="17"/>
      <c r="J831" s="17"/>
      <c r="K831" s="17"/>
      <c r="L831" s="18"/>
      <c r="M831" s="1"/>
      <c r="N831" s="1"/>
    </row>
    <row r="832" spans="1:14" ht="15.75" customHeight="1">
      <c r="A832" s="105"/>
      <c r="I832" s="17"/>
      <c r="J832" s="17"/>
      <c r="K832" s="17"/>
      <c r="L832" s="18"/>
      <c r="M832" s="1"/>
      <c r="N832" s="1"/>
    </row>
    <row r="833" spans="1:14" ht="15.75" customHeight="1">
      <c r="A833" s="105"/>
      <c r="I833" s="17"/>
      <c r="J833" s="17"/>
      <c r="K833" s="17"/>
      <c r="L833" s="18"/>
      <c r="M833" s="1"/>
      <c r="N833" s="1"/>
    </row>
    <row r="834" spans="1:14" ht="15.75" customHeight="1">
      <c r="A834" s="105"/>
      <c r="I834" s="17"/>
      <c r="J834" s="17"/>
      <c r="K834" s="17"/>
      <c r="L834" s="18"/>
      <c r="M834" s="1"/>
      <c r="N834" s="1"/>
    </row>
    <row r="835" spans="1:14" ht="15.75" customHeight="1">
      <c r="A835" s="105"/>
      <c r="I835" s="17"/>
      <c r="J835" s="17"/>
      <c r="K835" s="17"/>
      <c r="L835" s="18"/>
      <c r="M835" s="1"/>
      <c r="N835" s="1"/>
    </row>
    <row r="836" spans="1:14" ht="15.75" customHeight="1">
      <c r="A836" s="105"/>
      <c r="I836" s="17"/>
      <c r="J836" s="17"/>
      <c r="K836" s="17"/>
      <c r="L836" s="18"/>
      <c r="M836" s="1"/>
      <c r="N836" s="1"/>
    </row>
    <row r="837" spans="1:14" ht="15.75" customHeight="1">
      <c r="A837" s="105"/>
      <c r="I837" s="17"/>
      <c r="J837" s="17"/>
      <c r="K837" s="17"/>
      <c r="L837" s="18"/>
      <c r="M837" s="1"/>
      <c r="N837" s="1"/>
    </row>
    <row r="838" spans="1:14" ht="15.75" customHeight="1">
      <c r="A838" s="105"/>
      <c r="I838" s="17"/>
      <c r="J838" s="17"/>
      <c r="K838" s="17"/>
      <c r="L838" s="18"/>
      <c r="M838" s="1"/>
      <c r="N838" s="1"/>
    </row>
    <row r="839" spans="1:14" ht="15.75" customHeight="1">
      <c r="A839" s="105"/>
      <c r="I839" s="17"/>
      <c r="J839" s="17"/>
      <c r="K839" s="17"/>
      <c r="L839" s="18"/>
      <c r="M839" s="1"/>
      <c r="N839" s="1"/>
    </row>
    <row r="840" spans="1:14" ht="15.75" customHeight="1">
      <c r="A840" s="105"/>
      <c r="I840" s="17"/>
      <c r="J840" s="17"/>
      <c r="K840" s="17"/>
      <c r="L840" s="18"/>
      <c r="M840" s="1"/>
      <c r="N840" s="1"/>
    </row>
    <row r="841" spans="1:14" ht="15.75" customHeight="1">
      <c r="A841" s="105"/>
      <c r="I841" s="17"/>
      <c r="J841" s="17"/>
      <c r="K841" s="17"/>
      <c r="L841" s="18"/>
      <c r="M841" s="1"/>
      <c r="N841" s="1"/>
    </row>
    <row r="842" spans="1:14" ht="15.75" customHeight="1">
      <c r="A842" s="105"/>
      <c r="I842" s="17"/>
      <c r="J842" s="17"/>
      <c r="K842" s="17"/>
      <c r="L842" s="18"/>
      <c r="M842" s="1"/>
      <c r="N842" s="1"/>
    </row>
    <row r="843" spans="1:14" ht="15.75" customHeight="1">
      <c r="A843" s="105"/>
      <c r="I843" s="17"/>
      <c r="J843" s="17"/>
      <c r="K843" s="17"/>
      <c r="L843" s="18"/>
      <c r="M843" s="1"/>
      <c r="N843" s="1"/>
    </row>
    <row r="844" spans="1:14" ht="15.75" customHeight="1">
      <c r="A844" s="105"/>
      <c r="I844" s="17"/>
      <c r="J844" s="17"/>
      <c r="K844" s="17"/>
      <c r="L844" s="18"/>
      <c r="M844" s="1"/>
      <c r="N844" s="1"/>
    </row>
    <row r="845" spans="1:14" ht="15.75" customHeight="1">
      <c r="A845" s="105"/>
      <c r="I845" s="17"/>
      <c r="J845" s="17"/>
      <c r="K845" s="17"/>
      <c r="L845" s="18"/>
      <c r="M845" s="1"/>
      <c r="N845" s="1"/>
    </row>
    <row r="846" spans="1:14" ht="15.75" customHeight="1">
      <c r="A846" s="105"/>
      <c r="I846" s="17"/>
      <c r="J846" s="17"/>
      <c r="K846" s="17"/>
      <c r="L846" s="18"/>
      <c r="M846" s="1"/>
      <c r="N846" s="1"/>
    </row>
    <row r="847" spans="1:14" ht="15.75" customHeight="1">
      <c r="A847" s="105"/>
      <c r="I847" s="17"/>
      <c r="J847" s="17"/>
      <c r="K847" s="17"/>
      <c r="L847" s="18"/>
      <c r="M847" s="1"/>
      <c r="N847" s="1"/>
    </row>
    <row r="848" spans="1:14" ht="15.75" customHeight="1">
      <c r="A848" s="105"/>
      <c r="I848" s="17"/>
      <c r="J848" s="17"/>
      <c r="K848" s="17"/>
      <c r="L848" s="18"/>
      <c r="M848" s="1"/>
      <c r="N848" s="1"/>
    </row>
    <row r="849" spans="1:14" ht="15.75" customHeight="1">
      <c r="A849" s="105"/>
      <c r="I849" s="17"/>
      <c r="J849" s="17"/>
      <c r="K849" s="17"/>
      <c r="L849" s="18"/>
      <c r="M849" s="1"/>
      <c r="N849" s="1"/>
    </row>
    <row r="850" spans="1:14" ht="15.75" customHeight="1">
      <c r="A850" s="105"/>
      <c r="I850" s="17"/>
      <c r="J850" s="17"/>
      <c r="K850" s="17"/>
      <c r="L850" s="18"/>
      <c r="M850" s="1"/>
      <c r="N850" s="1"/>
    </row>
    <row r="851" spans="1:14" ht="15.75" customHeight="1">
      <c r="A851" s="105"/>
      <c r="I851" s="17"/>
      <c r="J851" s="17"/>
      <c r="K851" s="17"/>
      <c r="L851" s="18"/>
      <c r="M851" s="1"/>
      <c r="N851" s="1"/>
    </row>
    <row r="852" spans="1:14" ht="15.75" customHeight="1">
      <c r="A852" s="105"/>
      <c r="I852" s="17"/>
      <c r="J852" s="17"/>
      <c r="K852" s="17"/>
      <c r="L852" s="18"/>
      <c r="M852" s="1"/>
      <c r="N852" s="1"/>
    </row>
    <row r="853" spans="1:14" ht="15.75" customHeight="1">
      <c r="A853" s="105"/>
      <c r="I853" s="17"/>
      <c r="J853" s="17"/>
      <c r="K853" s="17"/>
      <c r="L853" s="18"/>
      <c r="M853" s="1"/>
      <c r="N853" s="1"/>
    </row>
    <row r="854" spans="1:14" ht="15.75" customHeight="1">
      <c r="A854" s="105"/>
      <c r="I854" s="17"/>
      <c r="J854" s="17"/>
      <c r="K854" s="17"/>
      <c r="L854" s="18"/>
      <c r="M854" s="1"/>
      <c r="N854" s="1"/>
    </row>
    <row r="855" spans="1:14" ht="15.75" customHeight="1">
      <c r="A855" s="105"/>
      <c r="I855" s="17"/>
      <c r="J855" s="17"/>
      <c r="K855" s="17"/>
      <c r="L855" s="18"/>
      <c r="M855" s="1"/>
      <c r="N855" s="1"/>
    </row>
    <row r="856" spans="1:14" ht="15.75" customHeight="1">
      <c r="A856" s="105"/>
      <c r="I856" s="17"/>
      <c r="J856" s="17"/>
      <c r="K856" s="17"/>
      <c r="L856" s="18"/>
      <c r="M856" s="1"/>
      <c r="N856" s="1"/>
    </row>
    <row r="857" spans="1:14" ht="15.75" customHeight="1">
      <c r="A857" s="105"/>
      <c r="I857" s="17"/>
      <c r="J857" s="17"/>
      <c r="K857" s="17"/>
      <c r="L857" s="18"/>
      <c r="M857" s="1"/>
      <c r="N857" s="1"/>
    </row>
    <row r="858" spans="1:14" ht="15.75" customHeight="1">
      <c r="A858" s="105"/>
      <c r="I858" s="17"/>
      <c r="J858" s="17"/>
      <c r="K858" s="17"/>
      <c r="L858" s="18"/>
      <c r="M858" s="1"/>
      <c r="N858" s="1"/>
    </row>
    <row r="859" spans="1:14" ht="15.75" customHeight="1">
      <c r="A859" s="105"/>
      <c r="I859" s="17"/>
      <c r="J859" s="17"/>
      <c r="K859" s="17"/>
      <c r="L859" s="18"/>
      <c r="M859" s="1"/>
      <c r="N859" s="1"/>
    </row>
    <row r="860" spans="1:14" ht="15.75" customHeight="1">
      <c r="A860" s="105"/>
      <c r="I860" s="17"/>
      <c r="J860" s="17"/>
      <c r="K860" s="17"/>
      <c r="L860" s="18"/>
      <c r="M860" s="1"/>
      <c r="N860" s="1"/>
    </row>
    <row r="861" spans="1:14" ht="15.75" customHeight="1">
      <c r="A861" s="105"/>
      <c r="I861" s="17"/>
      <c r="J861" s="17"/>
      <c r="K861" s="17"/>
      <c r="L861" s="18"/>
      <c r="M861" s="1"/>
      <c r="N861" s="1"/>
    </row>
    <row r="862" spans="1:14" ht="15.75" customHeight="1">
      <c r="A862" s="105"/>
      <c r="I862" s="17"/>
      <c r="J862" s="17"/>
      <c r="K862" s="17"/>
      <c r="L862" s="18"/>
      <c r="M862" s="1"/>
      <c r="N862" s="1"/>
    </row>
    <row r="863" spans="1:14" ht="15.75" customHeight="1">
      <c r="A863" s="105"/>
      <c r="I863" s="17"/>
      <c r="J863" s="17"/>
      <c r="K863" s="17"/>
      <c r="L863" s="18"/>
      <c r="M863" s="1"/>
      <c r="N863" s="1"/>
    </row>
    <row r="864" spans="1:14" ht="15.75" customHeight="1">
      <c r="A864" s="105"/>
      <c r="I864" s="17"/>
      <c r="J864" s="17"/>
      <c r="K864" s="17"/>
      <c r="L864" s="18"/>
      <c r="M864" s="1"/>
      <c r="N864" s="1"/>
    </row>
    <row r="865" spans="1:14" ht="15.75" customHeight="1">
      <c r="A865" s="105"/>
      <c r="I865" s="17"/>
      <c r="J865" s="17"/>
      <c r="K865" s="17"/>
      <c r="L865" s="18"/>
      <c r="M865" s="1"/>
      <c r="N865" s="1"/>
    </row>
    <row r="866" spans="1:14" ht="15.75" customHeight="1">
      <c r="A866" s="105"/>
      <c r="I866" s="17"/>
      <c r="J866" s="17"/>
      <c r="K866" s="17"/>
      <c r="L866" s="18"/>
      <c r="M866" s="1"/>
      <c r="N866" s="1"/>
    </row>
    <row r="867" spans="1:14" ht="15.75" customHeight="1">
      <c r="A867" s="105"/>
      <c r="I867" s="17"/>
      <c r="J867" s="17"/>
      <c r="K867" s="17"/>
      <c r="L867" s="18"/>
      <c r="M867" s="1"/>
      <c r="N867" s="1"/>
    </row>
    <row r="868" spans="1:14" ht="15.75" customHeight="1">
      <c r="A868" s="105"/>
      <c r="I868" s="17"/>
      <c r="J868" s="17"/>
      <c r="K868" s="17"/>
      <c r="L868" s="18"/>
      <c r="M868" s="1"/>
      <c r="N868" s="1"/>
    </row>
    <row r="869" spans="1:14" ht="15.75" customHeight="1">
      <c r="A869" s="105"/>
      <c r="I869" s="17"/>
      <c r="J869" s="17"/>
      <c r="K869" s="17"/>
      <c r="L869" s="18"/>
      <c r="M869" s="1"/>
      <c r="N869" s="1"/>
    </row>
    <row r="870" spans="1:14" ht="15.75" customHeight="1">
      <c r="A870" s="105"/>
      <c r="I870" s="17"/>
      <c r="J870" s="17"/>
      <c r="K870" s="17"/>
      <c r="L870" s="18"/>
      <c r="M870" s="1"/>
      <c r="N870" s="1"/>
    </row>
    <row r="871" spans="1:14" ht="15.75" customHeight="1">
      <c r="A871" s="105"/>
      <c r="I871" s="17"/>
      <c r="J871" s="17"/>
      <c r="K871" s="17"/>
      <c r="L871" s="18"/>
      <c r="M871" s="1"/>
      <c r="N871" s="1"/>
    </row>
    <row r="872" spans="1:14" ht="15.75" customHeight="1">
      <c r="A872" s="105"/>
      <c r="I872" s="17"/>
      <c r="J872" s="17"/>
      <c r="K872" s="17"/>
      <c r="L872" s="18"/>
      <c r="M872" s="1"/>
      <c r="N872" s="1"/>
    </row>
    <row r="873" spans="1:14" ht="15.75" customHeight="1">
      <c r="A873" s="105"/>
      <c r="I873" s="17"/>
      <c r="J873" s="17"/>
      <c r="K873" s="17"/>
      <c r="L873" s="18"/>
      <c r="M873" s="1"/>
      <c r="N873" s="1"/>
    </row>
    <row r="874" spans="1:14" ht="15.75" customHeight="1">
      <c r="A874" s="105"/>
      <c r="I874" s="17"/>
      <c r="J874" s="17"/>
      <c r="K874" s="17"/>
      <c r="L874" s="18"/>
      <c r="M874" s="1"/>
      <c r="N874" s="1"/>
    </row>
    <row r="875" spans="1:14" ht="15.75" customHeight="1">
      <c r="A875" s="105"/>
      <c r="I875" s="17"/>
      <c r="J875" s="17"/>
      <c r="K875" s="17"/>
      <c r="L875" s="18"/>
      <c r="M875" s="1"/>
      <c r="N875" s="1"/>
    </row>
    <row r="876" spans="1:14" ht="15.75" customHeight="1">
      <c r="A876" s="105"/>
      <c r="I876" s="17"/>
      <c r="J876" s="17"/>
      <c r="K876" s="17"/>
      <c r="L876" s="18"/>
      <c r="M876" s="1"/>
      <c r="N876" s="1"/>
    </row>
    <row r="877" spans="1:14" ht="15.75" customHeight="1">
      <c r="A877" s="105"/>
      <c r="I877" s="17"/>
      <c r="J877" s="17"/>
      <c r="K877" s="17"/>
      <c r="L877" s="18"/>
      <c r="M877" s="1"/>
      <c r="N877" s="1"/>
    </row>
    <row r="878" spans="1:14" ht="15.75" customHeight="1">
      <c r="A878" s="105"/>
      <c r="I878" s="17"/>
      <c r="J878" s="17"/>
      <c r="K878" s="17"/>
      <c r="L878" s="18"/>
      <c r="M878" s="1"/>
      <c r="N878" s="1"/>
    </row>
    <row r="879" spans="1:14" ht="15.75" customHeight="1">
      <c r="A879" s="105"/>
      <c r="I879" s="17"/>
      <c r="J879" s="17"/>
      <c r="K879" s="17"/>
      <c r="L879" s="18"/>
      <c r="M879" s="1"/>
      <c r="N879" s="1"/>
    </row>
    <row r="880" spans="1:14" ht="15.75" customHeight="1">
      <c r="A880" s="105"/>
      <c r="I880" s="17"/>
      <c r="J880" s="17"/>
      <c r="K880" s="17"/>
      <c r="L880" s="18"/>
      <c r="M880" s="1"/>
      <c r="N880" s="1"/>
    </row>
    <row r="881" spans="1:14" ht="15.75" customHeight="1">
      <c r="A881" s="105"/>
      <c r="I881" s="17"/>
      <c r="J881" s="17"/>
      <c r="K881" s="17"/>
      <c r="L881" s="18"/>
      <c r="M881" s="1"/>
      <c r="N881" s="1"/>
    </row>
    <row r="882" spans="1:14" ht="15.75" customHeight="1">
      <c r="A882" s="105"/>
      <c r="I882" s="17"/>
      <c r="J882" s="17"/>
      <c r="K882" s="17"/>
      <c r="L882" s="18"/>
      <c r="M882" s="1"/>
      <c r="N882" s="1"/>
    </row>
    <row r="883" spans="1:14" ht="15.75" customHeight="1">
      <c r="A883" s="105"/>
      <c r="I883" s="17"/>
      <c r="J883" s="17"/>
      <c r="K883" s="17"/>
      <c r="L883" s="18"/>
      <c r="M883" s="1"/>
      <c r="N883" s="1"/>
    </row>
    <row r="884" spans="1:14" ht="15.75" customHeight="1">
      <c r="A884" s="105"/>
      <c r="I884" s="17"/>
      <c r="J884" s="17"/>
      <c r="K884" s="17"/>
      <c r="L884" s="18"/>
      <c r="M884" s="1"/>
      <c r="N884" s="1"/>
    </row>
    <row r="885" spans="1:14" ht="15.75" customHeight="1">
      <c r="A885" s="105"/>
      <c r="I885" s="17"/>
      <c r="J885" s="17"/>
      <c r="K885" s="17"/>
      <c r="L885" s="18"/>
      <c r="M885" s="1"/>
      <c r="N885" s="1"/>
    </row>
    <row r="886" spans="1:14" ht="15.75" customHeight="1">
      <c r="A886" s="105"/>
      <c r="I886" s="17"/>
      <c r="J886" s="17"/>
      <c r="K886" s="17"/>
      <c r="L886" s="18"/>
      <c r="M886" s="1"/>
      <c r="N886" s="1"/>
    </row>
    <row r="887" spans="1:14" ht="15.75" customHeight="1">
      <c r="A887" s="105"/>
      <c r="I887" s="17"/>
      <c r="J887" s="17"/>
      <c r="K887" s="17"/>
      <c r="L887" s="18"/>
      <c r="M887" s="1"/>
      <c r="N887" s="1"/>
    </row>
    <row r="888" spans="1:14" ht="15.75" customHeight="1">
      <c r="A888" s="105"/>
      <c r="I888" s="17"/>
      <c r="J888" s="17"/>
      <c r="K888" s="17"/>
      <c r="L888" s="18"/>
      <c r="M888" s="1"/>
      <c r="N888" s="1"/>
    </row>
    <row r="889" spans="1:14" ht="15.75" customHeight="1">
      <c r="A889" s="105"/>
      <c r="I889" s="17"/>
      <c r="J889" s="17"/>
      <c r="K889" s="17"/>
      <c r="L889" s="18"/>
      <c r="M889" s="1"/>
      <c r="N889" s="1"/>
    </row>
    <row r="890" spans="1:14" ht="15.75" customHeight="1">
      <c r="A890" s="105"/>
      <c r="I890" s="17"/>
      <c r="J890" s="17"/>
      <c r="K890" s="17"/>
      <c r="L890" s="18"/>
      <c r="M890" s="1"/>
      <c r="N890" s="1"/>
    </row>
    <row r="891" spans="1:14" ht="15.75" customHeight="1">
      <c r="A891" s="105"/>
      <c r="I891" s="17"/>
      <c r="J891" s="17"/>
      <c r="K891" s="17"/>
      <c r="L891" s="18"/>
      <c r="M891" s="1"/>
      <c r="N891" s="1"/>
    </row>
    <row r="892" spans="1:14" ht="15.75" customHeight="1">
      <c r="A892" s="105"/>
      <c r="I892" s="17"/>
      <c r="J892" s="17"/>
      <c r="K892" s="17"/>
      <c r="L892" s="18"/>
      <c r="M892" s="1"/>
      <c r="N892" s="1"/>
    </row>
    <row r="893" spans="1:14" ht="15.75" customHeight="1">
      <c r="A893" s="105"/>
      <c r="I893" s="17"/>
      <c r="J893" s="17"/>
      <c r="K893" s="17"/>
      <c r="L893" s="18"/>
      <c r="M893" s="1"/>
      <c r="N893" s="1"/>
    </row>
    <row r="894" spans="1:14" ht="15.75" customHeight="1">
      <c r="A894" s="105"/>
      <c r="I894" s="17"/>
      <c r="J894" s="17"/>
      <c r="K894" s="17"/>
      <c r="L894" s="18"/>
      <c r="M894" s="1"/>
      <c r="N894" s="1"/>
    </row>
    <row r="895" spans="1:14" ht="15.75" customHeight="1">
      <c r="A895" s="105"/>
      <c r="I895" s="17"/>
      <c r="J895" s="17"/>
      <c r="K895" s="17"/>
      <c r="L895" s="18"/>
      <c r="M895" s="1"/>
      <c r="N895" s="1"/>
    </row>
    <row r="896" spans="1:14" ht="15.75" customHeight="1">
      <c r="A896" s="105"/>
      <c r="I896" s="17"/>
      <c r="J896" s="17"/>
      <c r="K896" s="17"/>
      <c r="L896" s="18"/>
      <c r="M896" s="1"/>
      <c r="N896" s="1"/>
    </row>
    <row r="897" spans="1:14" ht="15.75" customHeight="1">
      <c r="A897" s="105"/>
      <c r="I897" s="17"/>
      <c r="J897" s="17"/>
      <c r="K897" s="17"/>
      <c r="L897" s="18"/>
      <c r="M897" s="1"/>
      <c r="N897" s="1"/>
    </row>
    <row r="898" spans="1:14" ht="15.75" customHeight="1">
      <c r="A898" s="105"/>
      <c r="I898" s="17"/>
      <c r="J898" s="17"/>
      <c r="K898" s="17"/>
      <c r="L898" s="18"/>
      <c r="M898" s="1"/>
      <c r="N898" s="1"/>
    </row>
    <row r="899" spans="1:14" ht="15.75" customHeight="1">
      <c r="A899" s="105"/>
      <c r="I899" s="17"/>
      <c r="J899" s="17"/>
      <c r="K899" s="17"/>
      <c r="L899" s="18"/>
      <c r="M899" s="1"/>
      <c r="N899" s="1"/>
    </row>
    <row r="900" spans="1:14" ht="15.75" customHeight="1">
      <c r="A900" s="105"/>
      <c r="I900" s="17"/>
      <c r="J900" s="17"/>
      <c r="K900" s="17"/>
      <c r="L900" s="18"/>
      <c r="M900" s="1"/>
      <c r="N900" s="1"/>
    </row>
    <row r="901" spans="1:14" ht="15.75" customHeight="1">
      <c r="A901" s="105"/>
      <c r="I901" s="17"/>
      <c r="J901" s="17"/>
      <c r="K901" s="17"/>
      <c r="L901" s="18"/>
      <c r="M901" s="1"/>
      <c r="N901" s="1"/>
    </row>
    <row r="902" spans="1:14" ht="15.75" customHeight="1">
      <c r="A902" s="105"/>
      <c r="I902" s="17"/>
      <c r="J902" s="17"/>
      <c r="K902" s="17"/>
      <c r="L902" s="18"/>
      <c r="M902" s="1"/>
      <c r="N902" s="1"/>
    </row>
    <row r="903" spans="1:14" ht="15.75" customHeight="1">
      <c r="A903" s="105"/>
      <c r="I903" s="17"/>
      <c r="J903" s="17"/>
      <c r="K903" s="17"/>
      <c r="L903" s="18"/>
      <c r="M903" s="1"/>
      <c r="N903" s="1"/>
    </row>
    <row r="904" spans="1:14" ht="15.75" customHeight="1">
      <c r="A904" s="105"/>
      <c r="I904" s="17"/>
      <c r="J904" s="17"/>
      <c r="K904" s="17"/>
      <c r="L904" s="18"/>
      <c r="M904" s="1"/>
      <c r="N904" s="1"/>
    </row>
    <row r="905" spans="1:14" ht="15.75" customHeight="1">
      <c r="A905" s="105"/>
      <c r="I905" s="17"/>
      <c r="J905" s="17"/>
      <c r="K905" s="17"/>
      <c r="L905" s="18"/>
      <c r="M905" s="1"/>
      <c r="N905" s="1"/>
    </row>
    <row r="906" spans="1:14" ht="15.75" customHeight="1">
      <c r="A906" s="105"/>
      <c r="I906" s="17"/>
      <c r="J906" s="17"/>
      <c r="K906" s="17"/>
      <c r="L906" s="18"/>
      <c r="M906" s="1"/>
      <c r="N906" s="1"/>
    </row>
    <row r="907" spans="1:14" ht="15.75" customHeight="1">
      <c r="A907" s="105"/>
      <c r="I907" s="17"/>
      <c r="J907" s="17"/>
      <c r="K907" s="17"/>
      <c r="L907" s="18"/>
      <c r="M907" s="1"/>
      <c r="N907" s="1"/>
    </row>
    <row r="908" spans="1:14" ht="15.75" customHeight="1">
      <c r="A908" s="105"/>
      <c r="I908" s="17"/>
      <c r="J908" s="17"/>
      <c r="K908" s="17"/>
      <c r="L908" s="18"/>
      <c r="M908" s="1"/>
      <c r="N908" s="1"/>
    </row>
    <row r="909" spans="1:14" ht="15.75" customHeight="1">
      <c r="A909" s="105"/>
      <c r="I909" s="17"/>
      <c r="J909" s="17"/>
      <c r="K909" s="17"/>
      <c r="L909" s="18"/>
      <c r="M909" s="1"/>
      <c r="N909" s="1"/>
    </row>
    <row r="910" spans="1:14" ht="15.75" customHeight="1">
      <c r="A910" s="105"/>
      <c r="I910" s="17"/>
      <c r="J910" s="17"/>
      <c r="K910" s="17"/>
      <c r="L910" s="18"/>
      <c r="M910" s="1"/>
      <c r="N910" s="1"/>
    </row>
    <row r="911" spans="1:14" ht="15.75" customHeight="1">
      <c r="A911" s="105"/>
      <c r="I911" s="17"/>
      <c r="J911" s="17"/>
      <c r="K911" s="17"/>
      <c r="L911" s="18"/>
      <c r="M911" s="1"/>
      <c r="N911" s="1"/>
    </row>
    <row r="912" spans="1:14" ht="15.75" customHeight="1">
      <c r="A912" s="105"/>
      <c r="I912" s="17"/>
      <c r="J912" s="17"/>
      <c r="K912" s="17"/>
      <c r="L912" s="18"/>
      <c r="M912" s="1"/>
      <c r="N912" s="1"/>
    </row>
    <row r="913" spans="1:14" ht="15.75" customHeight="1">
      <c r="A913" s="105"/>
      <c r="I913" s="17"/>
      <c r="J913" s="17"/>
      <c r="K913" s="17"/>
      <c r="L913" s="18"/>
      <c r="M913" s="1"/>
      <c r="N913" s="1"/>
    </row>
    <row r="914" spans="1:14" ht="15.75" customHeight="1">
      <c r="A914" s="105"/>
      <c r="I914" s="17"/>
      <c r="J914" s="17"/>
      <c r="K914" s="17"/>
      <c r="L914" s="18"/>
      <c r="M914" s="1"/>
      <c r="N914" s="1"/>
    </row>
    <row r="915" spans="1:14" ht="15.75" customHeight="1">
      <c r="A915" s="105"/>
      <c r="I915" s="17"/>
      <c r="J915" s="17"/>
      <c r="K915" s="17"/>
      <c r="L915" s="18"/>
      <c r="M915" s="1"/>
      <c r="N915" s="1"/>
    </row>
    <row r="916" spans="1:14" ht="15.75" customHeight="1">
      <c r="A916" s="105"/>
      <c r="I916" s="17"/>
      <c r="J916" s="17"/>
      <c r="K916" s="17"/>
      <c r="L916" s="18"/>
      <c r="M916" s="1"/>
      <c r="N916" s="1"/>
    </row>
    <row r="917" spans="1:14" ht="15.75" customHeight="1">
      <c r="A917" s="105"/>
      <c r="I917" s="17"/>
      <c r="J917" s="17"/>
      <c r="K917" s="17"/>
      <c r="L917" s="18"/>
      <c r="M917" s="1"/>
      <c r="N917" s="1"/>
    </row>
    <row r="918" spans="1:14" ht="15.75" customHeight="1">
      <c r="A918" s="105"/>
      <c r="I918" s="17"/>
      <c r="J918" s="17"/>
      <c r="K918" s="17"/>
      <c r="L918" s="18"/>
      <c r="M918" s="1"/>
      <c r="N918" s="1"/>
    </row>
    <row r="919" spans="1:14" ht="15.75" customHeight="1">
      <c r="A919" s="105"/>
      <c r="I919" s="17"/>
      <c r="J919" s="17"/>
      <c r="K919" s="17"/>
      <c r="L919" s="18"/>
      <c r="M919" s="1"/>
      <c r="N919" s="1"/>
    </row>
    <row r="920" spans="1:14" ht="15.75" customHeight="1">
      <c r="A920" s="105"/>
      <c r="I920" s="17"/>
      <c r="J920" s="17"/>
      <c r="K920" s="17"/>
      <c r="L920" s="18"/>
      <c r="M920" s="1"/>
      <c r="N920" s="1"/>
    </row>
    <row r="921" spans="1:14" ht="15.75" customHeight="1">
      <c r="A921" s="105"/>
      <c r="I921" s="17"/>
      <c r="J921" s="17"/>
      <c r="K921" s="17"/>
      <c r="L921" s="18"/>
      <c r="M921" s="1"/>
      <c r="N921" s="1"/>
    </row>
    <row r="922" spans="1:14" ht="15.75" customHeight="1">
      <c r="A922" s="105"/>
      <c r="I922" s="17"/>
      <c r="J922" s="17"/>
      <c r="K922" s="17"/>
      <c r="L922" s="18"/>
      <c r="M922" s="1"/>
      <c r="N922" s="1"/>
    </row>
    <row r="923" spans="1:14" ht="15.75" customHeight="1">
      <c r="A923" s="105"/>
      <c r="I923" s="17"/>
      <c r="J923" s="17"/>
      <c r="K923" s="17"/>
      <c r="L923" s="18"/>
      <c r="M923" s="1"/>
      <c r="N923" s="1"/>
    </row>
    <row r="924" spans="1:14" ht="15.75" customHeight="1">
      <c r="A924" s="105"/>
      <c r="I924" s="17"/>
      <c r="J924" s="17"/>
      <c r="K924" s="17"/>
      <c r="L924" s="18"/>
      <c r="M924" s="1"/>
      <c r="N924" s="1"/>
    </row>
    <row r="925" spans="1:14" ht="15.75" customHeight="1">
      <c r="A925" s="105"/>
      <c r="I925" s="17"/>
      <c r="J925" s="17"/>
      <c r="K925" s="17"/>
      <c r="L925" s="18"/>
      <c r="M925" s="1"/>
      <c r="N925" s="1"/>
    </row>
    <row r="926" spans="1:14" ht="15.75" customHeight="1">
      <c r="A926" s="105"/>
      <c r="I926" s="17"/>
      <c r="J926" s="17"/>
      <c r="K926" s="17"/>
      <c r="L926" s="18"/>
      <c r="M926" s="1"/>
      <c r="N926" s="1"/>
    </row>
    <row r="927" spans="1:14" ht="15.75" customHeight="1">
      <c r="A927" s="105"/>
      <c r="I927" s="17"/>
      <c r="J927" s="17"/>
      <c r="K927" s="17"/>
      <c r="L927" s="18"/>
      <c r="M927" s="1"/>
      <c r="N927" s="1"/>
    </row>
    <row r="928" spans="1:14" ht="15.75" customHeight="1">
      <c r="A928" s="105"/>
      <c r="I928" s="17"/>
      <c r="J928" s="17"/>
      <c r="K928" s="17"/>
      <c r="L928" s="18"/>
      <c r="M928" s="1"/>
      <c r="N928" s="1"/>
    </row>
    <row r="929" spans="1:14" ht="15.75" customHeight="1">
      <c r="A929" s="105"/>
      <c r="I929" s="17"/>
      <c r="J929" s="17"/>
      <c r="K929" s="17"/>
      <c r="L929" s="18"/>
      <c r="M929" s="1"/>
      <c r="N929" s="1"/>
    </row>
    <row r="930" spans="1:14" ht="15.75" customHeight="1">
      <c r="A930" s="105"/>
      <c r="I930" s="17"/>
      <c r="J930" s="17"/>
      <c r="K930" s="17"/>
      <c r="L930" s="18"/>
      <c r="M930" s="1"/>
      <c r="N930" s="1"/>
    </row>
    <row r="931" spans="1:14" ht="15.75" customHeight="1">
      <c r="A931" s="105"/>
      <c r="I931" s="17"/>
      <c r="J931" s="17"/>
      <c r="K931" s="17"/>
      <c r="L931" s="18"/>
      <c r="M931" s="1"/>
      <c r="N931" s="1"/>
    </row>
    <row r="932" spans="1:14" ht="15.75" customHeight="1">
      <c r="A932" s="105"/>
      <c r="I932" s="17"/>
      <c r="J932" s="17"/>
      <c r="K932" s="17"/>
      <c r="L932" s="18"/>
      <c r="M932" s="1"/>
      <c r="N932" s="1"/>
    </row>
    <row r="933" spans="1:14" ht="15.75" customHeight="1">
      <c r="A933" s="105"/>
      <c r="I933" s="17"/>
      <c r="J933" s="17"/>
      <c r="K933" s="17"/>
      <c r="L933" s="18"/>
      <c r="M933" s="1"/>
      <c r="N933" s="1"/>
    </row>
    <row r="934" spans="1:14" ht="15.75" customHeight="1">
      <c r="A934" s="105"/>
      <c r="I934" s="17"/>
      <c r="J934" s="17"/>
      <c r="K934" s="17"/>
      <c r="L934" s="18"/>
      <c r="M934" s="1"/>
      <c r="N934" s="1"/>
    </row>
    <row r="935" spans="1:14" ht="15.75" customHeight="1">
      <c r="A935" s="105"/>
      <c r="I935" s="17"/>
      <c r="J935" s="17"/>
      <c r="K935" s="17"/>
      <c r="L935" s="18"/>
      <c r="M935" s="1"/>
      <c r="N935" s="1"/>
    </row>
    <row r="936" spans="1:14" ht="15.75" customHeight="1">
      <c r="A936" s="105"/>
      <c r="I936" s="17"/>
      <c r="J936" s="17"/>
      <c r="K936" s="17"/>
      <c r="L936" s="18"/>
      <c r="M936" s="1"/>
      <c r="N936" s="1"/>
    </row>
    <row r="937" spans="1:14" ht="15.75" customHeight="1">
      <c r="A937" s="105"/>
      <c r="I937" s="17"/>
      <c r="J937" s="17"/>
      <c r="K937" s="17"/>
      <c r="L937" s="18"/>
      <c r="M937" s="1"/>
      <c r="N937" s="1"/>
    </row>
    <row r="938" spans="1:14" ht="15.75" customHeight="1">
      <c r="A938" s="105"/>
      <c r="I938" s="17"/>
      <c r="J938" s="17"/>
      <c r="K938" s="17"/>
      <c r="L938" s="18"/>
      <c r="M938" s="1"/>
      <c r="N938" s="1"/>
    </row>
    <row r="939" spans="1:14" ht="15.75" customHeight="1">
      <c r="A939" s="105"/>
      <c r="I939" s="17"/>
      <c r="J939" s="17"/>
      <c r="K939" s="17"/>
      <c r="L939" s="18"/>
      <c r="M939" s="1"/>
      <c r="N939" s="1"/>
    </row>
    <row r="940" spans="1:14" ht="15.75" customHeight="1">
      <c r="A940" s="105"/>
      <c r="I940" s="17"/>
      <c r="J940" s="17"/>
      <c r="K940" s="17"/>
      <c r="L940" s="18"/>
      <c r="M940" s="1"/>
      <c r="N940" s="1"/>
    </row>
    <row r="941" spans="1:14" ht="15.75" customHeight="1">
      <c r="A941" s="105"/>
      <c r="I941" s="17"/>
      <c r="J941" s="17"/>
      <c r="K941" s="17"/>
      <c r="L941" s="18"/>
      <c r="M941" s="1"/>
      <c r="N941" s="1"/>
    </row>
    <row r="942" spans="1:14" ht="15.75" customHeight="1">
      <c r="A942" s="105"/>
      <c r="I942" s="17"/>
      <c r="J942" s="17"/>
      <c r="K942" s="17"/>
      <c r="L942" s="18"/>
      <c r="M942" s="1"/>
      <c r="N942" s="1"/>
    </row>
    <row r="943" spans="1:14" ht="15.75" customHeight="1">
      <c r="A943" s="105"/>
      <c r="I943" s="17"/>
      <c r="J943" s="17"/>
      <c r="K943" s="17"/>
      <c r="L943" s="18"/>
      <c r="M943" s="1"/>
      <c r="N943" s="1"/>
    </row>
    <row r="944" spans="1:14" ht="15.75" customHeight="1">
      <c r="A944" s="105"/>
      <c r="I944" s="17"/>
      <c r="J944" s="17"/>
      <c r="K944" s="17"/>
      <c r="L944" s="18"/>
      <c r="M944" s="1"/>
      <c r="N944" s="1"/>
    </row>
    <row r="945" spans="1:14" ht="15.75" customHeight="1">
      <c r="A945" s="105"/>
      <c r="I945" s="17"/>
      <c r="J945" s="17"/>
      <c r="K945" s="17"/>
      <c r="L945" s="18"/>
      <c r="M945" s="1"/>
      <c r="N945" s="1"/>
    </row>
    <row r="946" spans="1:14" ht="15.75" customHeight="1">
      <c r="A946" s="105"/>
      <c r="I946" s="17"/>
      <c r="J946" s="17"/>
      <c r="K946" s="17"/>
      <c r="L946" s="18"/>
      <c r="M946" s="1"/>
      <c r="N946" s="1"/>
    </row>
    <row r="947" spans="1:14" ht="15.75" customHeight="1">
      <c r="A947" s="105"/>
      <c r="I947" s="17"/>
      <c r="J947" s="17"/>
      <c r="K947" s="17"/>
      <c r="L947" s="18"/>
      <c r="M947" s="1"/>
      <c r="N947" s="1"/>
    </row>
    <row r="948" spans="1:14" ht="15.75" customHeight="1">
      <c r="A948" s="105"/>
      <c r="I948" s="17"/>
      <c r="J948" s="17"/>
      <c r="K948" s="17"/>
      <c r="L948" s="18"/>
      <c r="M948" s="1"/>
      <c r="N948" s="1"/>
    </row>
    <row r="949" spans="1:14" ht="15.75" customHeight="1">
      <c r="A949" s="105"/>
      <c r="I949" s="17"/>
      <c r="J949" s="17"/>
      <c r="K949" s="17"/>
      <c r="L949" s="18"/>
      <c r="M949" s="1"/>
      <c r="N949" s="1"/>
    </row>
    <row r="950" spans="1:14" ht="15.75" customHeight="1">
      <c r="A950" s="105"/>
      <c r="I950" s="17"/>
      <c r="J950" s="17"/>
      <c r="K950" s="17"/>
      <c r="L950" s="18"/>
      <c r="M950" s="1"/>
      <c r="N950" s="1"/>
    </row>
    <row r="951" spans="1:14" ht="15.75" customHeight="1">
      <c r="A951" s="105"/>
      <c r="I951" s="17"/>
      <c r="J951" s="17"/>
      <c r="K951" s="17"/>
      <c r="L951" s="18"/>
      <c r="M951" s="1"/>
      <c r="N951" s="1"/>
    </row>
    <row r="952" spans="1:14" ht="15.75" customHeight="1">
      <c r="A952" s="105"/>
      <c r="I952" s="17"/>
      <c r="J952" s="17"/>
      <c r="K952" s="17"/>
      <c r="L952" s="18"/>
      <c r="M952" s="1"/>
      <c r="N952" s="1"/>
    </row>
    <row r="953" spans="1:14" ht="15.75" customHeight="1">
      <c r="A953" s="105"/>
      <c r="I953" s="17"/>
      <c r="J953" s="17"/>
      <c r="K953" s="17"/>
      <c r="L953" s="18"/>
      <c r="M953" s="1"/>
      <c r="N953" s="1"/>
    </row>
    <row r="954" spans="1:14" ht="15.75" customHeight="1">
      <c r="A954" s="105"/>
      <c r="I954" s="17"/>
      <c r="J954" s="17"/>
      <c r="K954" s="17"/>
      <c r="L954" s="18"/>
      <c r="M954" s="1"/>
      <c r="N954" s="1"/>
    </row>
    <row r="955" spans="1:14" ht="15.75" customHeight="1">
      <c r="A955" s="105"/>
      <c r="I955" s="17"/>
      <c r="J955" s="17"/>
      <c r="K955" s="17"/>
      <c r="L955" s="18"/>
      <c r="M955" s="1"/>
      <c r="N955" s="1"/>
    </row>
    <row r="956" spans="1:14" ht="15.75" customHeight="1">
      <c r="A956" s="105"/>
      <c r="I956" s="17"/>
      <c r="J956" s="17"/>
      <c r="K956" s="17"/>
      <c r="L956" s="18"/>
      <c r="M956" s="1"/>
      <c r="N956" s="1"/>
    </row>
    <row r="957" spans="1:14" ht="15.75" customHeight="1">
      <c r="A957" s="105"/>
      <c r="I957" s="17"/>
      <c r="J957" s="17"/>
      <c r="K957" s="17"/>
      <c r="L957" s="18"/>
      <c r="M957" s="1"/>
      <c r="N957" s="1"/>
    </row>
    <row r="958" spans="1:14" ht="15.75" customHeight="1">
      <c r="A958" s="105"/>
      <c r="I958" s="17"/>
      <c r="J958" s="17"/>
      <c r="K958" s="17"/>
      <c r="L958" s="18"/>
      <c r="M958" s="1"/>
      <c r="N958" s="1"/>
    </row>
    <row r="959" spans="1:14" ht="15.75" customHeight="1">
      <c r="A959" s="105"/>
      <c r="I959" s="17"/>
      <c r="J959" s="17"/>
      <c r="K959" s="17"/>
      <c r="L959" s="18"/>
      <c r="M959" s="1"/>
      <c r="N959" s="1"/>
    </row>
    <row r="960" spans="1:14" ht="15.75" customHeight="1">
      <c r="A960" s="105"/>
      <c r="I960" s="17"/>
      <c r="J960" s="17"/>
      <c r="K960" s="17"/>
      <c r="L960" s="18"/>
      <c r="M960" s="1"/>
      <c r="N960" s="1"/>
    </row>
    <row r="961" spans="1:14" ht="15.75" customHeight="1">
      <c r="A961" s="105"/>
      <c r="I961" s="17"/>
      <c r="J961" s="17"/>
      <c r="K961" s="17"/>
      <c r="L961" s="18"/>
      <c r="M961" s="1"/>
      <c r="N961" s="1"/>
    </row>
    <row r="962" spans="1:14" ht="15.75" customHeight="1">
      <c r="A962" s="105"/>
      <c r="I962" s="17"/>
      <c r="J962" s="17"/>
      <c r="K962" s="17"/>
      <c r="L962" s="18"/>
      <c r="M962" s="1"/>
      <c r="N962" s="1"/>
    </row>
    <row r="963" spans="1:14" ht="15.75" customHeight="1">
      <c r="A963" s="105"/>
      <c r="I963" s="17"/>
      <c r="J963" s="17"/>
      <c r="K963" s="17"/>
      <c r="L963" s="18"/>
      <c r="M963" s="1"/>
      <c r="N963" s="1"/>
    </row>
    <row r="964" spans="1:14" ht="15.75" customHeight="1">
      <c r="A964" s="105"/>
      <c r="I964" s="17"/>
      <c r="J964" s="17"/>
      <c r="K964" s="17"/>
      <c r="L964" s="18"/>
      <c r="M964" s="1"/>
      <c r="N964" s="1"/>
    </row>
    <row r="965" spans="1:14" ht="15.75" customHeight="1">
      <c r="A965" s="105"/>
      <c r="I965" s="17"/>
      <c r="J965" s="17"/>
      <c r="K965" s="17"/>
      <c r="L965" s="18"/>
      <c r="M965" s="1"/>
      <c r="N965" s="1"/>
    </row>
    <row r="966" spans="1:14" ht="15.75" customHeight="1">
      <c r="A966" s="105"/>
      <c r="I966" s="17"/>
      <c r="J966" s="17"/>
      <c r="K966" s="17"/>
      <c r="L966" s="18"/>
      <c r="M966" s="1"/>
      <c r="N966" s="1"/>
    </row>
    <row r="967" spans="1:14" ht="15.75" customHeight="1">
      <c r="A967" s="105"/>
      <c r="I967" s="17"/>
      <c r="J967" s="17"/>
      <c r="K967" s="17"/>
      <c r="L967" s="18"/>
      <c r="M967" s="1"/>
      <c r="N967" s="1"/>
    </row>
    <row r="968" spans="1:14" ht="15.75" customHeight="1">
      <c r="A968" s="105"/>
      <c r="I968" s="17"/>
      <c r="J968" s="17"/>
      <c r="K968" s="17"/>
      <c r="L968" s="18"/>
      <c r="M968" s="1"/>
      <c r="N968" s="1"/>
    </row>
    <row r="969" spans="1:14" ht="15.75" customHeight="1">
      <c r="A969" s="105"/>
      <c r="I969" s="17"/>
      <c r="J969" s="17"/>
      <c r="K969" s="17"/>
      <c r="L969" s="18"/>
      <c r="M969" s="1"/>
      <c r="N969" s="1"/>
    </row>
    <row r="970" spans="1:14" ht="15.75" customHeight="1">
      <c r="A970" s="105"/>
      <c r="I970" s="17"/>
      <c r="J970" s="17"/>
      <c r="K970" s="17"/>
      <c r="L970" s="18"/>
      <c r="M970" s="1"/>
      <c r="N970" s="1"/>
    </row>
    <row r="971" spans="1:14" ht="15.75" customHeight="1">
      <c r="A971" s="105"/>
      <c r="I971" s="17"/>
      <c r="J971" s="17"/>
      <c r="K971" s="17"/>
      <c r="L971" s="18"/>
      <c r="M971" s="1"/>
      <c r="N971" s="1"/>
    </row>
    <row r="972" spans="1:14" ht="15.75" customHeight="1">
      <c r="A972" s="105"/>
      <c r="I972" s="17"/>
      <c r="J972" s="17"/>
      <c r="K972" s="17"/>
      <c r="L972" s="18"/>
      <c r="M972" s="1"/>
      <c r="N972" s="1"/>
    </row>
    <row r="973" spans="1:14" ht="15.75" customHeight="1">
      <c r="A973" s="105"/>
      <c r="I973" s="17"/>
      <c r="J973" s="17"/>
      <c r="K973" s="17"/>
      <c r="L973" s="18"/>
      <c r="M973" s="1"/>
      <c r="N973" s="1"/>
    </row>
    <row r="974" spans="1:14" ht="15.75" customHeight="1">
      <c r="A974" s="105"/>
      <c r="I974" s="17"/>
      <c r="J974" s="17"/>
      <c r="K974" s="17"/>
      <c r="L974" s="18"/>
      <c r="M974" s="1"/>
      <c r="N974" s="1"/>
    </row>
    <row r="975" spans="1:14" ht="15.75" customHeight="1">
      <c r="A975" s="105"/>
      <c r="I975" s="17"/>
      <c r="J975" s="17"/>
      <c r="K975" s="17"/>
      <c r="L975" s="18"/>
      <c r="M975" s="1"/>
      <c r="N975" s="1"/>
    </row>
    <row r="976" spans="1:14" ht="15.75" customHeight="1">
      <c r="A976" s="105"/>
      <c r="I976" s="17"/>
      <c r="J976" s="17"/>
      <c r="K976" s="17"/>
      <c r="L976" s="18"/>
      <c r="M976" s="1"/>
      <c r="N976" s="1"/>
    </row>
    <row r="977" spans="1:14" ht="15.75" customHeight="1">
      <c r="A977" s="105"/>
      <c r="I977" s="17"/>
      <c r="J977" s="17"/>
      <c r="K977" s="17"/>
      <c r="L977" s="18"/>
      <c r="M977" s="1"/>
      <c r="N977" s="1"/>
    </row>
    <row r="978" spans="1:14" ht="15.75" customHeight="1">
      <c r="A978" s="105"/>
      <c r="I978" s="17"/>
      <c r="J978" s="17"/>
      <c r="K978" s="17"/>
      <c r="L978" s="18"/>
      <c r="M978" s="1"/>
      <c r="N978" s="1"/>
    </row>
    <row r="979" spans="1:14" ht="15.75" customHeight="1">
      <c r="A979" s="105"/>
      <c r="I979" s="17"/>
      <c r="J979" s="17"/>
      <c r="K979" s="17"/>
      <c r="L979" s="18"/>
      <c r="M979" s="1"/>
      <c r="N979" s="1"/>
    </row>
    <row r="980" spans="1:14" ht="15.75" customHeight="1">
      <c r="A980" s="105"/>
      <c r="I980" s="17"/>
      <c r="J980" s="17"/>
      <c r="K980" s="17"/>
      <c r="L980" s="18"/>
      <c r="M980" s="1"/>
      <c r="N980" s="1"/>
    </row>
    <row r="981" spans="1:14" ht="15.75" customHeight="1">
      <c r="A981" s="105"/>
      <c r="I981" s="17"/>
      <c r="J981" s="17"/>
      <c r="K981" s="17"/>
      <c r="L981" s="18"/>
      <c r="M981" s="1"/>
      <c r="N981" s="1"/>
    </row>
    <row r="982" spans="1:14" ht="15.75" customHeight="1">
      <c r="A982" s="105"/>
      <c r="I982" s="17"/>
      <c r="J982" s="17"/>
      <c r="K982" s="17"/>
      <c r="L982" s="18"/>
      <c r="M982" s="1"/>
      <c r="N982" s="1"/>
    </row>
    <row r="983" spans="1:14" ht="15.75" customHeight="1">
      <c r="A983" s="105"/>
      <c r="I983" s="17"/>
      <c r="J983" s="17"/>
      <c r="K983" s="17"/>
      <c r="L983" s="18"/>
      <c r="M983" s="1"/>
      <c r="N983" s="1"/>
    </row>
    <row r="984" spans="1:14" ht="15.75" customHeight="1">
      <c r="A984" s="105"/>
      <c r="I984" s="17"/>
      <c r="J984" s="17"/>
      <c r="K984" s="17"/>
      <c r="L984" s="18"/>
      <c r="M984" s="1"/>
      <c r="N984" s="1"/>
    </row>
    <row r="985" spans="1:14" ht="15.75" customHeight="1">
      <c r="A985" s="105"/>
      <c r="I985" s="17"/>
      <c r="J985" s="17"/>
      <c r="K985" s="17"/>
      <c r="L985" s="18"/>
      <c r="M985" s="1"/>
      <c r="N985" s="1"/>
    </row>
    <row r="986" spans="1:14" ht="15.75" customHeight="1">
      <c r="A986" s="105"/>
      <c r="I986" s="17"/>
      <c r="J986" s="17"/>
      <c r="K986" s="17"/>
      <c r="L986" s="18"/>
      <c r="M986" s="1"/>
      <c r="N986" s="1"/>
    </row>
    <row r="987" spans="1:14" ht="15.75" customHeight="1">
      <c r="A987" s="105"/>
      <c r="I987" s="17"/>
      <c r="J987" s="17"/>
      <c r="K987" s="17"/>
      <c r="L987" s="18"/>
      <c r="M987" s="1"/>
      <c r="N987" s="1"/>
    </row>
    <row r="988" spans="1:14" ht="15.75" customHeight="1">
      <c r="A988" s="105"/>
      <c r="I988" s="17"/>
      <c r="J988" s="17"/>
      <c r="K988" s="17"/>
      <c r="L988" s="18"/>
      <c r="M988" s="1"/>
      <c r="N988" s="1"/>
    </row>
    <row r="989" spans="1:14" ht="15.75" customHeight="1">
      <c r="A989" s="105"/>
      <c r="I989" s="17"/>
      <c r="J989" s="17"/>
      <c r="K989" s="17"/>
      <c r="L989" s="18"/>
      <c r="M989" s="1"/>
      <c r="N989" s="1"/>
    </row>
    <row r="990" spans="1:14" ht="15.75" customHeight="1">
      <c r="A990" s="105"/>
      <c r="I990" s="17"/>
      <c r="J990" s="17"/>
      <c r="K990" s="17"/>
      <c r="L990" s="18"/>
      <c r="M990" s="1"/>
      <c r="N990" s="1"/>
    </row>
    <row r="991" spans="1:14" ht="15.75" customHeight="1">
      <c r="A991" s="105"/>
      <c r="I991" s="17"/>
      <c r="J991" s="17"/>
      <c r="K991" s="17"/>
      <c r="L991" s="18"/>
      <c r="M991" s="1"/>
      <c r="N991" s="1"/>
    </row>
    <row r="992" spans="1:14" ht="15.75" customHeight="1">
      <c r="A992" s="105"/>
      <c r="I992" s="17"/>
      <c r="J992" s="17"/>
      <c r="K992" s="17"/>
      <c r="L992" s="18"/>
      <c r="M992" s="1"/>
      <c r="N992" s="1"/>
    </row>
    <row r="993" spans="1:14" ht="15.75" customHeight="1">
      <c r="A993" s="105"/>
      <c r="I993" s="17"/>
      <c r="J993" s="17"/>
      <c r="K993" s="17"/>
      <c r="L993" s="18"/>
      <c r="M993" s="1"/>
      <c r="N993" s="1"/>
    </row>
    <row r="994" spans="1:14" ht="15.75" customHeight="1">
      <c r="A994" s="105"/>
      <c r="I994" s="17"/>
      <c r="J994" s="17"/>
      <c r="K994" s="17"/>
      <c r="L994" s="18"/>
      <c r="M994" s="1"/>
      <c r="N994" s="1"/>
    </row>
    <row r="995" spans="1:14" ht="15.75" customHeight="1">
      <c r="A995" s="105"/>
      <c r="I995" s="17"/>
      <c r="J995" s="17"/>
      <c r="K995" s="17"/>
      <c r="L995" s="18"/>
      <c r="M995" s="1"/>
      <c r="N995" s="1"/>
    </row>
    <row r="996" spans="1:14" ht="15.75" customHeight="1">
      <c r="A996" s="105"/>
      <c r="I996" s="17"/>
      <c r="J996" s="17"/>
      <c r="K996" s="17"/>
      <c r="L996" s="18"/>
      <c r="M996" s="1"/>
      <c r="N996" s="1"/>
    </row>
    <row r="997" spans="1:14" ht="15.75" customHeight="1">
      <c r="A997" s="105"/>
      <c r="I997" s="17"/>
      <c r="J997" s="17"/>
      <c r="K997" s="17"/>
      <c r="L997" s="18"/>
      <c r="M997" s="1"/>
      <c r="N997" s="1"/>
    </row>
    <row r="998" spans="1:14" ht="15.75" customHeight="1">
      <c r="A998" s="105"/>
      <c r="I998" s="17"/>
      <c r="J998" s="17"/>
      <c r="K998" s="17"/>
      <c r="L998" s="18"/>
      <c r="M998" s="1"/>
      <c r="N998" s="1"/>
    </row>
    <row r="999" spans="1:14" ht="15.75" customHeight="1">
      <c r="A999" s="105"/>
      <c r="I999" s="17"/>
      <c r="J999" s="17"/>
      <c r="K999" s="17"/>
      <c r="L999" s="18"/>
      <c r="M999" s="1"/>
      <c r="N999" s="1"/>
    </row>
    <row r="1000" spans="1:14" ht="15.75" customHeight="1">
      <c r="A1000" s="105"/>
      <c r="I1000" s="17"/>
      <c r="J1000" s="17"/>
      <c r="K1000" s="17"/>
      <c r="L1000" s="18"/>
      <c r="M1000" s="1"/>
      <c r="N1000" s="1"/>
    </row>
  </sheetData>
  <mergeCells count="6">
    <mergeCell ref="D110:F110"/>
    <mergeCell ref="A1:L1"/>
    <mergeCell ref="A4:L4"/>
    <mergeCell ref="E5:H5"/>
    <mergeCell ref="I5:L5"/>
    <mergeCell ref="A8:L8"/>
  </mergeCells>
  <printOptions horizontalCentered="1" verticalCentered="1"/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14.28515625" customWidth="1"/>
    <col min="2" max="2" width="6.42578125" customWidth="1"/>
    <col min="3" max="3" width="65.28515625" customWidth="1"/>
    <col min="4" max="5" width="8.85546875" customWidth="1"/>
    <col min="6" max="7" width="13" customWidth="1"/>
    <col min="8" max="8" width="13.28515625" customWidth="1"/>
    <col min="9" max="9" width="11.5703125" customWidth="1"/>
    <col min="10" max="10" width="6.28515625" customWidth="1"/>
    <col min="11" max="12" width="13.28515625" customWidth="1"/>
    <col min="13" max="14" width="13.7109375" customWidth="1"/>
    <col min="15" max="26" width="8.85546875" customWidth="1"/>
  </cols>
  <sheetData>
    <row r="1" spans="1:26" ht="36">
      <c r="A1" s="202" t="s">
        <v>0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4"/>
      <c r="M1" s="1"/>
      <c r="N1" s="1"/>
    </row>
    <row r="2" spans="1:26">
      <c r="A2" s="2" t="s">
        <v>1</v>
      </c>
      <c r="B2" s="3" t="s">
        <v>2</v>
      </c>
      <c r="D2" s="4" t="s">
        <v>3</v>
      </c>
      <c r="E2" s="5">
        <v>198.13</v>
      </c>
      <c r="F2" s="6"/>
      <c r="G2" s="7" t="s">
        <v>4</v>
      </c>
      <c r="H2" s="8">
        <v>44986</v>
      </c>
      <c r="I2" s="9"/>
      <c r="J2" s="10"/>
      <c r="K2" s="10"/>
      <c r="L2" s="11"/>
      <c r="M2" s="1"/>
      <c r="N2" s="1"/>
    </row>
    <row r="3" spans="1:26">
      <c r="A3" s="2" t="s">
        <v>5</v>
      </c>
      <c r="B3" s="3" t="s">
        <v>6</v>
      </c>
      <c r="D3" s="4" t="s">
        <v>7</v>
      </c>
      <c r="E3" s="12">
        <v>25.2</v>
      </c>
      <c r="F3" s="6" t="s">
        <v>8</v>
      </c>
      <c r="H3" s="6"/>
      <c r="I3" s="13"/>
      <c r="J3" s="14"/>
      <c r="K3" s="14"/>
      <c r="L3" s="15"/>
      <c r="M3" s="1"/>
      <c r="N3" s="1"/>
    </row>
    <row r="4" spans="1:26" ht="18.75">
      <c r="A4" s="205" t="s">
        <v>195</v>
      </c>
      <c r="B4" s="203"/>
      <c r="C4" s="203"/>
      <c r="D4" s="203"/>
      <c r="E4" s="203"/>
      <c r="F4" s="203"/>
      <c r="G4" s="203"/>
      <c r="H4" s="203"/>
      <c r="I4" s="203"/>
      <c r="J4" s="203"/>
      <c r="K4" s="203"/>
      <c r="L4" s="204"/>
      <c r="M4" s="1"/>
      <c r="N4" s="1"/>
    </row>
    <row r="5" spans="1:26" ht="13.5" customHeight="1">
      <c r="A5" s="16"/>
      <c r="E5" s="206" t="s">
        <v>10</v>
      </c>
      <c r="F5" s="201"/>
      <c r="G5" s="201"/>
      <c r="H5" s="207"/>
      <c r="I5" s="208" t="s">
        <v>11</v>
      </c>
      <c r="J5" s="203"/>
      <c r="K5" s="203"/>
      <c r="L5" s="204"/>
      <c r="M5" s="1"/>
      <c r="N5" s="1"/>
    </row>
    <row r="6" spans="1:26" hidden="1">
      <c r="A6" s="16"/>
      <c r="H6" s="6"/>
      <c r="I6" s="17"/>
      <c r="J6" s="17"/>
      <c r="K6" s="17"/>
      <c r="L6" s="18"/>
      <c r="M6" s="1"/>
      <c r="N6" s="1"/>
    </row>
    <row r="7" spans="1:26" ht="27" customHeight="1">
      <c r="A7" s="19" t="s">
        <v>12</v>
      </c>
      <c r="B7" s="20" t="s">
        <v>13</v>
      </c>
      <c r="C7" s="20" t="s">
        <v>14</v>
      </c>
      <c r="D7" s="21" t="s">
        <v>15</v>
      </c>
      <c r="E7" s="21" t="s">
        <v>16</v>
      </c>
      <c r="F7" s="19" t="s">
        <v>17</v>
      </c>
      <c r="G7" s="19" t="s">
        <v>18</v>
      </c>
      <c r="H7" s="19" t="s">
        <v>19</v>
      </c>
      <c r="I7" s="22" t="s">
        <v>20</v>
      </c>
      <c r="J7" s="23" t="s">
        <v>21</v>
      </c>
      <c r="K7" s="23" t="s">
        <v>22</v>
      </c>
      <c r="L7" s="23" t="s">
        <v>23</v>
      </c>
      <c r="M7" s="1"/>
      <c r="N7" s="1"/>
    </row>
    <row r="8" spans="1:26" ht="14.25" customHeight="1">
      <c r="A8" s="209"/>
      <c r="B8" s="203"/>
      <c r="C8" s="203"/>
      <c r="D8" s="203"/>
      <c r="E8" s="203"/>
      <c r="F8" s="203"/>
      <c r="G8" s="203"/>
      <c r="H8" s="203"/>
      <c r="I8" s="203"/>
      <c r="J8" s="203"/>
      <c r="K8" s="203"/>
      <c r="L8" s="204"/>
      <c r="M8" s="1"/>
      <c r="N8" s="1"/>
    </row>
    <row r="9" spans="1:26">
      <c r="A9" s="25"/>
      <c r="B9" s="26">
        <v>1</v>
      </c>
      <c r="C9" s="26" t="s">
        <v>24</v>
      </c>
      <c r="D9" s="26"/>
      <c r="E9" s="26"/>
      <c r="F9" s="27"/>
      <c r="G9" s="27"/>
      <c r="H9" s="28">
        <f>SUM(H10:H11)</f>
        <v>1631.6063999999999</v>
      </c>
      <c r="I9" s="29"/>
      <c r="J9" s="30"/>
      <c r="K9" s="31">
        <f t="shared" ref="K9:L9" si="0">SUM(K10:K11)</f>
        <v>0</v>
      </c>
      <c r="L9" s="32">
        <f t="shared" si="0"/>
        <v>0</v>
      </c>
      <c r="M9" s="33"/>
      <c r="N9" s="33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</row>
    <row r="10" spans="1:26">
      <c r="A10" s="35">
        <v>97635</v>
      </c>
      <c r="B10" s="36" t="s">
        <v>25</v>
      </c>
      <c r="C10" s="37" t="s">
        <v>26</v>
      </c>
      <c r="D10" s="36" t="s">
        <v>27</v>
      </c>
      <c r="E10" s="38">
        <v>68</v>
      </c>
      <c r="F10" s="39">
        <v>14.48</v>
      </c>
      <c r="G10" s="39">
        <f t="shared" ref="G10:G11" si="1">(F10*$E$3/100)+F10</f>
        <v>18.128959999999999</v>
      </c>
      <c r="H10" s="39">
        <f t="shared" ref="H10:H11" si="2">E10*G10</f>
        <v>1232.76928</v>
      </c>
      <c r="I10" s="40"/>
      <c r="J10" s="41">
        <f t="shared" ref="J10:J11" si="3">I10</f>
        <v>0</v>
      </c>
      <c r="K10" s="42">
        <f t="shared" ref="K10:K11" si="4">I10*H10</f>
        <v>0</v>
      </c>
      <c r="L10" s="42">
        <f t="shared" ref="L10:L11" si="5">J10*H10</f>
        <v>0</v>
      </c>
      <c r="M10" s="1"/>
      <c r="N10" s="1"/>
    </row>
    <row r="11" spans="1:26">
      <c r="A11" s="35">
        <v>97635</v>
      </c>
      <c r="B11" s="36" t="s">
        <v>28</v>
      </c>
      <c r="C11" s="43" t="s">
        <v>29</v>
      </c>
      <c r="D11" s="36" t="s">
        <v>30</v>
      </c>
      <c r="E11" s="38">
        <v>22</v>
      </c>
      <c r="F11" s="39">
        <v>14.48</v>
      </c>
      <c r="G11" s="39">
        <f t="shared" si="1"/>
        <v>18.128959999999999</v>
      </c>
      <c r="H11" s="39">
        <f t="shared" si="2"/>
        <v>398.83711999999997</v>
      </c>
      <c r="I11" s="44"/>
      <c r="J11" s="41">
        <f t="shared" si="3"/>
        <v>0</v>
      </c>
      <c r="K11" s="42">
        <f t="shared" si="4"/>
        <v>0</v>
      </c>
      <c r="L11" s="42">
        <f t="shared" si="5"/>
        <v>0</v>
      </c>
      <c r="M11" s="1"/>
      <c r="N11" s="1"/>
    </row>
    <row r="12" spans="1:26">
      <c r="A12" s="45"/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7"/>
      <c r="M12" s="1"/>
      <c r="N12" s="1"/>
    </row>
    <row r="13" spans="1:26">
      <c r="A13" s="25"/>
      <c r="B13" s="26">
        <v>2</v>
      </c>
      <c r="C13" s="26" t="s">
        <v>31</v>
      </c>
      <c r="D13" s="26"/>
      <c r="E13" s="26"/>
      <c r="F13" s="27"/>
      <c r="G13" s="27"/>
      <c r="H13" s="28">
        <f>SUM(H14:H32)</f>
        <v>66274.046458799989</v>
      </c>
      <c r="I13" s="29"/>
      <c r="J13" s="30"/>
      <c r="K13" s="31">
        <f t="shared" ref="K13:L13" si="6">SUM(K14:K32)</f>
        <v>20827.6947654</v>
      </c>
      <c r="L13" s="32">
        <f t="shared" si="6"/>
        <v>20827.6947654</v>
      </c>
      <c r="M13" s="33"/>
      <c r="N13" s="33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</row>
    <row r="14" spans="1:26" ht="15" customHeight="1">
      <c r="A14" s="35">
        <v>96522</v>
      </c>
      <c r="B14" s="36" t="s">
        <v>32</v>
      </c>
      <c r="C14" s="36" t="s">
        <v>33</v>
      </c>
      <c r="D14" s="36" t="s">
        <v>30</v>
      </c>
      <c r="E14" s="38">
        <v>10.56</v>
      </c>
      <c r="F14" s="39">
        <v>129.74</v>
      </c>
      <c r="G14" s="39">
        <f t="shared" ref="G14:G32" si="7">(F14*$E$3/100)+F14</f>
        <v>162.43448000000001</v>
      </c>
      <c r="H14" s="48">
        <f t="shared" ref="H14:H32" si="8">E14*G14</f>
        <v>1715.3081088000001</v>
      </c>
      <c r="I14" s="44">
        <v>1</v>
      </c>
      <c r="J14" s="41">
        <f t="shared" ref="J14:J32" si="9">I14</f>
        <v>1</v>
      </c>
      <c r="K14" s="42">
        <f t="shared" ref="K14:K32" si="10">I14*H14</f>
        <v>1715.3081088000001</v>
      </c>
      <c r="L14" s="42">
        <f t="shared" ref="L14:L32" si="11">J14*H14</f>
        <v>1715.3081088000001</v>
      </c>
      <c r="M14" s="1"/>
      <c r="N14" s="1"/>
    </row>
    <row r="15" spans="1:26" ht="15" customHeight="1">
      <c r="A15" s="49">
        <v>102487</v>
      </c>
      <c r="B15" s="36" t="s">
        <v>34</v>
      </c>
      <c r="C15" s="36" t="s">
        <v>35</v>
      </c>
      <c r="D15" s="50" t="s">
        <v>30</v>
      </c>
      <c r="E15" s="51">
        <v>10.56</v>
      </c>
      <c r="F15" s="39">
        <v>551.21</v>
      </c>
      <c r="G15" s="39">
        <f t="shared" si="7"/>
        <v>690.11491999999998</v>
      </c>
      <c r="H15" s="48">
        <f t="shared" si="8"/>
        <v>7287.6135552000005</v>
      </c>
      <c r="I15" s="44">
        <v>0.95</v>
      </c>
      <c r="J15" s="41">
        <f t="shared" si="9"/>
        <v>0.95</v>
      </c>
      <c r="K15" s="42">
        <f t="shared" si="10"/>
        <v>6923.2328774400003</v>
      </c>
      <c r="L15" s="42">
        <f t="shared" si="11"/>
        <v>6923.2328774400003</v>
      </c>
      <c r="M15" s="1"/>
      <c r="N15" s="1"/>
    </row>
    <row r="16" spans="1:26" ht="15" customHeight="1">
      <c r="A16" s="49">
        <v>96547</v>
      </c>
      <c r="B16" s="36" t="s">
        <v>34</v>
      </c>
      <c r="C16" s="36" t="s">
        <v>36</v>
      </c>
      <c r="D16" s="50" t="s">
        <v>37</v>
      </c>
      <c r="E16" s="51">
        <v>191.56</v>
      </c>
      <c r="F16" s="39">
        <v>9.07</v>
      </c>
      <c r="G16" s="39">
        <f t="shared" si="7"/>
        <v>11.355640000000001</v>
      </c>
      <c r="H16" s="48">
        <f t="shared" si="8"/>
        <v>2175.2863984000001</v>
      </c>
      <c r="I16" s="44"/>
      <c r="J16" s="41">
        <f t="shared" si="9"/>
        <v>0</v>
      </c>
      <c r="K16" s="42">
        <f t="shared" si="10"/>
        <v>0</v>
      </c>
      <c r="L16" s="42">
        <f t="shared" si="11"/>
        <v>0</v>
      </c>
      <c r="M16" s="1"/>
      <c r="N16" s="1"/>
    </row>
    <row r="17" spans="1:14" ht="15" customHeight="1">
      <c r="A17" s="49">
        <v>96546</v>
      </c>
      <c r="B17" s="36" t="s">
        <v>38</v>
      </c>
      <c r="C17" s="36" t="s">
        <v>39</v>
      </c>
      <c r="D17" s="50" t="s">
        <v>37</v>
      </c>
      <c r="E17" s="51">
        <v>449.92</v>
      </c>
      <c r="F17" s="39">
        <v>10.77</v>
      </c>
      <c r="G17" s="39">
        <f t="shared" si="7"/>
        <v>13.48404</v>
      </c>
      <c r="H17" s="48">
        <f t="shared" si="8"/>
        <v>6066.7392768</v>
      </c>
      <c r="I17" s="44">
        <v>0.35</v>
      </c>
      <c r="J17" s="41">
        <f t="shared" si="9"/>
        <v>0.35</v>
      </c>
      <c r="K17" s="42">
        <f t="shared" si="10"/>
        <v>2123.3587468799997</v>
      </c>
      <c r="L17" s="42">
        <f t="shared" si="11"/>
        <v>2123.3587468799997</v>
      </c>
      <c r="M17" s="1"/>
      <c r="N17" s="1"/>
    </row>
    <row r="18" spans="1:14" ht="15" customHeight="1">
      <c r="A18" s="49">
        <v>96544</v>
      </c>
      <c r="B18" s="36" t="s">
        <v>40</v>
      </c>
      <c r="C18" s="36" t="s">
        <v>41</v>
      </c>
      <c r="D18" s="50" t="s">
        <v>37</v>
      </c>
      <c r="E18" s="51">
        <v>50.96</v>
      </c>
      <c r="F18" s="39">
        <v>12.68</v>
      </c>
      <c r="G18" s="39">
        <f t="shared" si="7"/>
        <v>15.875360000000001</v>
      </c>
      <c r="H18" s="48">
        <f t="shared" si="8"/>
        <v>809.0083456000001</v>
      </c>
      <c r="I18" s="44"/>
      <c r="J18" s="41">
        <f t="shared" si="9"/>
        <v>0</v>
      </c>
      <c r="K18" s="42">
        <f t="shared" si="10"/>
        <v>0</v>
      </c>
      <c r="L18" s="42">
        <f t="shared" si="11"/>
        <v>0</v>
      </c>
      <c r="M18" s="1"/>
      <c r="N18" s="1"/>
    </row>
    <row r="19" spans="1:14" ht="15" customHeight="1">
      <c r="A19" s="52">
        <v>96543</v>
      </c>
      <c r="B19" s="36" t="s">
        <v>42</v>
      </c>
      <c r="C19" s="36" t="s">
        <v>43</v>
      </c>
      <c r="D19" s="50" t="s">
        <v>37</v>
      </c>
      <c r="E19" s="38">
        <v>78.959999999999994</v>
      </c>
      <c r="F19" s="36">
        <v>13.28</v>
      </c>
      <c r="G19" s="39">
        <f t="shared" si="7"/>
        <v>16.626559999999998</v>
      </c>
      <c r="H19" s="48">
        <f t="shared" si="8"/>
        <v>1312.8331775999998</v>
      </c>
      <c r="I19" s="44">
        <v>0.35</v>
      </c>
      <c r="J19" s="41">
        <f t="shared" si="9"/>
        <v>0.35</v>
      </c>
      <c r="K19" s="42">
        <f t="shared" si="10"/>
        <v>459.49161215999987</v>
      </c>
      <c r="L19" s="42">
        <f t="shared" si="11"/>
        <v>459.49161215999987</v>
      </c>
      <c r="M19" s="1"/>
      <c r="N19" s="1"/>
    </row>
    <row r="20" spans="1:14" ht="15" customHeight="1">
      <c r="A20" s="53">
        <v>92767</v>
      </c>
      <c r="B20" s="36" t="s">
        <v>44</v>
      </c>
      <c r="C20" s="36" t="s">
        <v>45</v>
      </c>
      <c r="D20" s="50" t="s">
        <v>37</v>
      </c>
      <c r="E20" s="51">
        <v>26.07</v>
      </c>
      <c r="F20" s="50">
        <v>14.47</v>
      </c>
      <c r="G20" s="39">
        <f t="shared" si="7"/>
        <v>18.116440000000001</v>
      </c>
      <c r="H20" s="48">
        <f t="shared" si="8"/>
        <v>472.29559080000001</v>
      </c>
      <c r="I20" s="44"/>
      <c r="J20" s="41">
        <f t="shared" si="9"/>
        <v>0</v>
      </c>
      <c r="K20" s="42">
        <f t="shared" si="10"/>
        <v>0</v>
      </c>
      <c r="L20" s="42">
        <f t="shared" si="11"/>
        <v>0</v>
      </c>
      <c r="M20" s="1"/>
      <c r="N20" s="1"/>
    </row>
    <row r="21" spans="1:14" ht="15" customHeight="1">
      <c r="A21" s="49">
        <v>102476</v>
      </c>
      <c r="B21" s="36" t="s">
        <v>46</v>
      </c>
      <c r="C21" s="50" t="s">
        <v>47</v>
      </c>
      <c r="D21" s="50" t="s">
        <v>30</v>
      </c>
      <c r="E21" s="51">
        <v>9.25</v>
      </c>
      <c r="F21" s="48">
        <v>615.08000000000004</v>
      </c>
      <c r="G21" s="39">
        <f t="shared" si="7"/>
        <v>770.08016000000009</v>
      </c>
      <c r="H21" s="48">
        <f t="shared" si="8"/>
        <v>7123.2414800000006</v>
      </c>
      <c r="I21" s="44">
        <v>0.35</v>
      </c>
      <c r="J21" s="41">
        <f t="shared" si="9"/>
        <v>0.35</v>
      </c>
      <c r="K21" s="42">
        <f t="shared" si="10"/>
        <v>2493.1345179999998</v>
      </c>
      <c r="L21" s="42">
        <f t="shared" si="11"/>
        <v>2493.1345179999998</v>
      </c>
      <c r="M21" s="1"/>
      <c r="N21" s="1"/>
    </row>
    <row r="22" spans="1:14" ht="15" customHeight="1">
      <c r="A22" s="49">
        <v>102474</v>
      </c>
      <c r="B22" s="36" t="s">
        <v>48</v>
      </c>
      <c r="C22" s="50" t="s">
        <v>49</v>
      </c>
      <c r="D22" s="50" t="s">
        <v>30</v>
      </c>
      <c r="E22" s="51">
        <v>5.68</v>
      </c>
      <c r="F22" s="48">
        <v>592.21</v>
      </c>
      <c r="G22" s="39">
        <f t="shared" si="7"/>
        <v>741.44692000000009</v>
      </c>
      <c r="H22" s="48">
        <f t="shared" si="8"/>
        <v>4211.4185056000006</v>
      </c>
      <c r="I22" s="44"/>
      <c r="J22" s="41">
        <f t="shared" si="9"/>
        <v>0</v>
      </c>
      <c r="K22" s="42">
        <f t="shared" si="10"/>
        <v>0</v>
      </c>
      <c r="L22" s="42">
        <f t="shared" si="11"/>
        <v>0</v>
      </c>
      <c r="M22" s="1"/>
      <c r="N22" s="1"/>
    </row>
    <row r="23" spans="1:14" ht="15" customHeight="1">
      <c r="A23" s="54">
        <v>92265</v>
      </c>
      <c r="B23" s="36" t="s">
        <v>50</v>
      </c>
      <c r="C23" s="55" t="s">
        <v>51</v>
      </c>
      <c r="D23" s="56" t="s">
        <v>27</v>
      </c>
      <c r="E23" s="57">
        <v>36.83</v>
      </c>
      <c r="F23" s="58">
        <v>142.86000000000001</v>
      </c>
      <c r="G23" s="39">
        <f t="shared" si="7"/>
        <v>178.86072000000001</v>
      </c>
      <c r="H23" s="48">
        <f t="shared" si="8"/>
        <v>6587.4403176000005</v>
      </c>
      <c r="I23" s="44">
        <v>0.35</v>
      </c>
      <c r="J23" s="41">
        <f t="shared" si="9"/>
        <v>0.35</v>
      </c>
      <c r="K23" s="42">
        <f t="shared" si="10"/>
        <v>2305.6041111600002</v>
      </c>
      <c r="L23" s="42">
        <f t="shared" si="11"/>
        <v>2305.6041111600002</v>
      </c>
      <c r="M23" s="1"/>
      <c r="N23" s="1"/>
    </row>
    <row r="24" spans="1:14" ht="15" customHeight="1">
      <c r="A24" s="54">
        <v>96522</v>
      </c>
      <c r="B24" s="36" t="s">
        <v>52</v>
      </c>
      <c r="C24" s="36" t="s">
        <v>53</v>
      </c>
      <c r="D24" s="50" t="s">
        <v>30</v>
      </c>
      <c r="E24" s="57">
        <v>10.6</v>
      </c>
      <c r="F24" s="58">
        <v>129.74</v>
      </c>
      <c r="G24" s="39">
        <f t="shared" si="7"/>
        <v>162.43448000000001</v>
      </c>
      <c r="H24" s="48">
        <f t="shared" si="8"/>
        <v>1721.805488</v>
      </c>
      <c r="I24" s="44"/>
      <c r="J24" s="41">
        <f t="shared" si="9"/>
        <v>0</v>
      </c>
      <c r="K24" s="42">
        <f t="shared" si="10"/>
        <v>0</v>
      </c>
      <c r="L24" s="42">
        <f t="shared" si="11"/>
        <v>0</v>
      </c>
      <c r="M24" s="1"/>
      <c r="N24" s="1"/>
    </row>
    <row r="25" spans="1:14" ht="15" customHeight="1">
      <c r="A25" s="54">
        <v>102487</v>
      </c>
      <c r="B25" s="36" t="s">
        <v>54</v>
      </c>
      <c r="C25" s="36" t="s">
        <v>55</v>
      </c>
      <c r="D25" s="50" t="s">
        <v>30</v>
      </c>
      <c r="E25" s="57">
        <v>6.36</v>
      </c>
      <c r="F25" s="58">
        <v>551.21</v>
      </c>
      <c r="G25" s="39">
        <f t="shared" si="7"/>
        <v>690.11491999999998</v>
      </c>
      <c r="H25" s="48">
        <f t="shared" si="8"/>
        <v>4389.1308912000004</v>
      </c>
      <c r="I25" s="44"/>
      <c r="J25" s="41">
        <f t="shared" si="9"/>
        <v>0</v>
      </c>
      <c r="K25" s="42">
        <f t="shared" si="10"/>
        <v>0</v>
      </c>
      <c r="L25" s="42">
        <f t="shared" si="11"/>
        <v>0</v>
      </c>
      <c r="M25" s="1"/>
      <c r="N25" s="1"/>
    </row>
    <row r="26" spans="1:14" ht="15" customHeight="1">
      <c r="A26" s="54">
        <f t="shared" ref="A26:A27" si="12">A16</f>
        <v>96547</v>
      </c>
      <c r="B26" s="36" t="s">
        <v>56</v>
      </c>
      <c r="C26" s="36" t="s">
        <v>57</v>
      </c>
      <c r="D26" s="50" t="s">
        <v>37</v>
      </c>
      <c r="E26" s="57">
        <v>92.48</v>
      </c>
      <c r="F26" s="58">
        <v>9.07</v>
      </c>
      <c r="G26" s="39">
        <f t="shared" si="7"/>
        <v>11.355640000000001</v>
      </c>
      <c r="H26" s="48">
        <f t="shared" si="8"/>
        <v>1050.1695872000003</v>
      </c>
      <c r="I26" s="44"/>
      <c r="J26" s="41">
        <f t="shared" si="9"/>
        <v>0</v>
      </c>
      <c r="K26" s="42">
        <f t="shared" si="10"/>
        <v>0</v>
      </c>
      <c r="L26" s="42">
        <f t="shared" si="11"/>
        <v>0</v>
      </c>
      <c r="M26" s="1"/>
      <c r="N26" s="1"/>
    </row>
    <row r="27" spans="1:14" ht="15" customHeight="1">
      <c r="A27" s="54">
        <f t="shared" si="12"/>
        <v>96546</v>
      </c>
      <c r="B27" s="36" t="s">
        <v>58</v>
      </c>
      <c r="C27" s="36" t="s">
        <v>59</v>
      </c>
      <c r="D27" s="50" t="s">
        <v>37</v>
      </c>
      <c r="E27" s="57">
        <v>86.38</v>
      </c>
      <c r="F27" s="58">
        <v>10.77</v>
      </c>
      <c r="G27" s="39">
        <f t="shared" si="7"/>
        <v>13.48404</v>
      </c>
      <c r="H27" s="48">
        <f t="shared" si="8"/>
        <v>1164.7513752</v>
      </c>
      <c r="I27" s="44"/>
      <c r="J27" s="41">
        <f t="shared" si="9"/>
        <v>0</v>
      </c>
      <c r="K27" s="42">
        <f t="shared" si="10"/>
        <v>0</v>
      </c>
      <c r="L27" s="42">
        <f t="shared" si="11"/>
        <v>0</v>
      </c>
      <c r="M27" s="1"/>
      <c r="N27" s="1"/>
    </row>
    <row r="28" spans="1:14" ht="15" customHeight="1">
      <c r="A28" s="54">
        <v>96545</v>
      </c>
      <c r="B28" s="36" t="s">
        <v>60</v>
      </c>
      <c r="C28" s="36" t="s">
        <v>61</v>
      </c>
      <c r="D28" s="50" t="s">
        <v>37</v>
      </c>
      <c r="E28" s="57">
        <v>186.28</v>
      </c>
      <c r="F28" s="58">
        <v>12.01</v>
      </c>
      <c r="G28" s="39">
        <f t="shared" si="7"/>
        <v>15.036519999999999</v>
      </c>
      <c r="H28" s="48">
        <f t="shared" si="8"/>
        <v>2801.0029455999997</v>
      </c>
      <c r="I28" s="44"/>
      <c r="J28" s="41">
        <f t="shared" si="9"/>
        <v>0</v>
      </c>
      <c r="K28" s="42">
        <f t="shared" si="10"/>
        <v>0</v>
      </c>
      <c r="L28" s="42">
        <f t="shared" si="11"/>
        <v>0</v>
      </c>
      <c r="M28" s="1"/>
      <c r="N28" s="1"/>
    </row>
    <row r="29" spans="1:14" ht="15" customHeight="1">
      <c r="A29" s="54">
        <f>A19</f>
        <v>96543</v>
      </c>
      <c r="B29" s="36" t="s">
        <v>62</v>
      </c>
      <c r="C29" s="36" t="s">
        <v>63</v>
      </c>
      <c r="D29" s="50" t="s">
        <v>37</v>
      </c>
      <c r="E29" s="57">
        <v>95.78</v>
      </c>
      <c r="F29" s="58">
        <v>13.28</v>
      </c>
      <c r="G29" s="39">
        <f t="shared" si="7"/>
        <v>16.626559999999998</v>
      </c>
      <c r="H29" s="48">
        <f t="shared" si="8"/>
        <v>1592.4919167999999</v>
      </c>
      <c r="I29" s="44"/>
      <c r="J29" s="41">
        <f t="shared" si="9"/>
        <v>0</v>
      </c>
      <c r="K29" s="42">
        <f t="shared" si="10"/>
        <v>0</v>
      </c>
      <c r="L29" s="42">
        <f t="shared" si="11"/>
        <v>0</v>
      </c>
      <c r="M29" s="1"/>
      <c r="N29" s="1"/>
    </row>
    <row r="30" spans="1:14" ht="15" customHeight="1">
      <c r="A30" s="54">
        <v>102476</v>
      </c>
      <c r="B30" s="36" t="s">
        <v>64</v>
      </c>
      <c r="C30" s="50" t="s">
        <v>65</v>
      </c>
      <c r="D30" s="50" t="s">
        <v>30</v>
      </c>
      <c r="E30" s="57">
        <v>4.7699999999999996</v>
      </c>
      <c r="F30" s="58">
        <v>615.08000000000004</v>
      </c>
      <c r="G30" s="39">
        <f t="shared" si="7"/>
        <v>770.08016000000009</v>
      </c>
      <c r="H30" s="48">
        <f t="shared" si="8"/>
        <v>3673.2823632</v>
      </c>
      <c r="I30" s="44"/>
      <c r="J30" s="41">
        <f t="shared" si="9"/>
        <v>0</v>
      </c>
      <c r="K30" s="42">
        <f t="shared" si="10"/>
        <v>0</v>
      </c>
      <c r="L30" s="42">
        <f t="shared" si="11"/>
        <v>0</v>
      </c>
      <c r="M30" s="1"/>
      <c r="N30" s="1"/>
    </row>
    <row r="31" spans="1:14" ht="15" customHeight="1">
      <c r="A31" s="54">
        <v>92265</v>
      </c>
      <c r="B31" s="36" t="s">
        <v>66</v>
      </c>
      <c r="C31" s="55" t="s">
        <v>67</v>
      </c>
      <c r="D31" s="56" t="s">
        <v>27</v>
      </c>
      <c r="E31" s="57">
        <v>39.47</v>
      </c>
      <c r="F31" s="58">
        <v>142.86000000000001</v>
      </c>
      <c r="G31" s="39">
        <f t="shared" si="7"/>
        <v>178.86072000000001</v>
      </c>
      <c r="H31" s="48">
        <f t="shared" si="8"/>
        <v>7059.6326184</v>
      </c>
      <c r="I31" s="44"/>
      <c r="J31" s="41">
        <f t="shared" si="9"/>
        <v>0</v>
      </c>
      <c r="K31" s="42">
        <f t="shared" si="10"/>
        <v>0</v>
      </c>
      <c r="L31" s="42">
        <f t="shared" si="11"/>
        <v>0</v>
      </c>
      <c r="M31" s="1"/>
      <c r="N31" s="1"/>
    </row>
    <row r="32" spans="1:14" ht="15" customHeight="1">
      <c r="A32" s="59">
        <v>101165</v>
      </c>
      <c r="B32" s="60" t="s">
        <v>68</v>
      </c>
      <c r="C32" s="61" t="s">
        <v>69</v>
      </c>
      <c r="D32" s="62" t="s">
        <v>30</v>
      </c>
      <c r="E32" s="63">
        <v>4.12</v>
      </c>
      <c r="F32" s="64">
        <v>981.07</v>
      </c>
      <c r="G32" s="65">
        <f t="shared" si="7"/>
        <v>1228.29964</v>
      </c>
      <c r="H32" s="66">
        <f t="shared" si="8"/>
        <v>5060.5945167999998</v>
      </c>
      <c r="I32" s="67">
        <v>0.95</v>
      </c>
      <c r="J32" s="107">
        <f t="shared" si="9"/>
        <v>0.95</v>
      </c>
      <c r="K32" s="68">
        <f t="shared" si="10"/>
        <v>4807.5647909599993</v>
      </c>
      <c r="L32" s="68">
        <f t="shared" si="11"/>
        <v>4807.5647909599993</v>
      </c>
      <c r="M32" s="1"/>
      <c r="N32" s="1"/>
    </row>
    <row r="33" spans="1:26" ht="15.75" customHeight="1">
      <c r="A33" s="24"/>
      <c r="B33" s="69"/>
      <c r="C33" s="69"/>
      <c r="D33" s="69"/>
      <c r="E33" s="69"/>
      <c r="F33" s="70"/>
      <c r="G33" s="70"/>
      <c r="H33" s="70"/>
      <c r="I33" s="71"/>
      <c r="J33" s="71"/>
      <c r="K33" s="71"/>
      <c r="L33" s="72"/>
      <c r="M33" s="1"/>
      <c r="N33" s="1"/>
    </row>
    <row r="34" spans="1:26" ht="15.75" customHeight="1">
      <c r="A34" s="73"/>
      <c r="B34" s="74">
        <v>3</v>
      </c>
      <c r="C34" s="74" t="s">
        <v>70</v>
      </c>
      <c r="D34" s="74"/>
      <c r="E34" s="74"/>
      <c r="F34" s="75"/>
      <c r="G34" s="75"/>
      <c r="H34" s="76">
        <f>SUM(H35:H36)</f>
        <v>25765.014294800003</v>
      </c>
      <c r="I34" s="77"/>
      <c r="J34" s="78"/>
      <c r="K34" s="79">
        <f t="shared" ref="K34:L34" si="13">SUM(K35:K36)</f>
        <v>0</v>
      </c>
      <c r="L34" s="80">
        <f t="shared" si="13"/>
        <v>0</v>
      </c>
      <c r="M34" s="33"/>
      <c r="N34" s="33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</row>
    <row r="35" spans="1:26" ht="15.75" customHeight="1">
      <c r="A35" s="35">
        <v>103330</v>
      </c>
      <c r="B35" s="36" t="s">
        <v>71</v>
      </c>
      <c r="C35" s="37" t="s">
        <v>72</v>
      </c>
      <c r="D35" s="50" t="s">
        <v>27</v>
      </c>
      <c r="E35" s="50">
        <v>184.4</v>
      </c>
      <c r="F35" s="39">
        <v>78.31</v>
      </c>
      <c r="G35" s="39">
        <f t="shared" ref="G35:G36" si="14">(F35*$E$3/100)+F35</f>
        <v>98.044120000000007</v>
      </c>
      <c r="H35" s="48">
        <f t="shared" ref="H35:H36" si="15">E35*G35</f>
        <v>18079.335728000002</v>
      </c>
      <c r="I35" s="40"/>
      <c r="J35" s="41">
        <f t="shared" ref="J35:J36" si="16">I35</f>
        <v>0</v>
      </c>
      <c r="K35" s="42">
        <f t="shared" ref="K35:K36" si="17">I35*H35</f>
        <v>0</v>
      </c>
      <c r="L35" s="42">
        <f t="shared" ref="L35:L36" si="18">J35*H35</f>
        <v>0</v>
      </c>
      <c r="M35" s="1"/>
      <c r="N35" s="1"/>
    </row>
    <row r="36" spans="1:26" ht="15.75" customHeight="1">
      <c r="A36" s="81">
        <v>103330</v>
      </c>
      <c r="B36" s="60" t="s">
        <v>73</v>
      </c>
      <c r="C36" s="82" t="s">
        <v>74</v>
      </c>
      <c r="D36" s="83" t="s">
        <v>27</v>
      </c>
      <c r="E36" s="83">
        <v>78.39</v>
      </c>
      <c r="F36" s="65">
        <v>78.31</v>
      </c>
      <c r="G36" s="65">
        <f t="shared" si="14"/>
        <v>98.044120000000007</v>
      </c>
      <c r="H36" s="66">
        <f t="shared" si="15"/>
        <v>7685.6785668000002</v>
      </c>
      <c r="I36" s="67"/>
      <c r="J36" s="107">
        <f t="shared" si="16"/>
        <v>0</v>
      </c>
      <c r="K36" s="68">
        <f t="shared" si="17"/>
        <v>0</v>
      </c>
      <c r="L36" s="68">
        <f t="shared" si="18"/>
        <v>0</v>
      </c>
      <c r="M36" s="1"/>
      <c r="N36" s="1"/>
    </row>
    <row r="37" spans="1:26" ht="15.75" customHeight="1">
      <c r="A37" s="24"/>
      <c r="B37" s="69"/>
      <c r="C37" s="84"/>
      <c r="D37" s="69"/>
      <c r="E37" s="69"/>
      <c r="F37" s="70"/>
      <c r="G37" s="70"/>
      <c r="H37" s="70"/>
      <c r="I37" s="71"/>
      <c r="J37" s="71"/>
      <c r="K37" s="71"/>
      <c r="L37" s="72"/>
      <c r="M37" s="1"/>
      <c r="N37" s="1"/>
    </row>
    <row r="38" spans="1:26" ht="15.75" customHeight="1">
      <c r="A38" s="73"/>
      <c r="B38" s="74">
        <v>4</v>
      </c>
      <c r="C38" s="74" t="s">
        <v>75</v>
      </c>
      <c r="D38" s="74"/>
      <c r="E38" s="74"/>
      <c r="F38" s="75"/>
      <c r="G38" s="75"/>
      <c r="H38" s="76">
        <f>SUM(H39:H50)</f>
        <v>55985.802940000001</v>
      </c>
      <c r="I38" s="77"/>
      <c r="J38" s="78"/>
      <c r="K38" s="79">
        <f t="shared" ref="K38:L38" si="19">SUM(K39:K50)</f>
        <v>0</v>
      </c>
      <c r="L38" s="80">
        <f t="shared" si="19"/>
        <v>0</v>
      </c>
      <c r="M38" s="33"/>
      <c r="N38" s="33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</row>
    <row r="39" spans="1:26" ht="15" customHeight="1">
      <c r="A39" s="85">
        <v>92544</v>
      </c>
      <c r="B39" s="86" t="s">
        <v>76</v>
      </c>
      <c r="C39" s="55" t="s">
        <v>77</v>
      </c>
      <c r="D39" s="86" t="s">
        <v>27</v>
      </c>
      <c r="E39" s="86">
        <v>95.52</v>
      </c>
      <c r="F39" s="58">
        <v>12.35</v>
      </c>
      <c r="G39" s="39">
        <f t="shared" ref="G39:G50" si="20">(F39*$E$3/100)+F39</f>
        <v>15.462199999999999</v>
      </c>
      <c r="H39" s="58">
        <f t="shared" ref="H39:H50" si="21">E39*G39</f>
        <v>1476.9493439999999</v>
      </c>
      <c r="I39" s="40"/>
      <c r="J39" s="41">
        <f t="shared" ref="J39:J50" si="22">I39</f>
        <v>0</v>
      </c>
      <c r="K39" s="42">
        <f t="shared" ref="K39:K50" si="23">I39*H39</f>
        <v>0</v>
      </c>
      <c r="L39" s="42">
        <f t="shared" ref="L39:L50" si="24">J39*H39</f>
        <v>0</v>
      </c>
      <c r="M39" s="1"/>
      <c r="N39" s="1"/>
    </row>
    <row r="40" spans="1:26" ht="33" customHeight="1">
      <c r="A40" s="54">
        <v>94213</v>
      </c>
      <c r="B40" s="86" t="s">
        <v>78</v>
      </c>
      <c r="C40" s="55" t="s">
        <v>79</v>
      </c>
      <c r="D40" s="86" t="s">
        <v>27</v>
      </c>
      <c r="E40" s="86">
        <v>95.52</v>
      </c>
      <c r="F40" s="58">
        <v>59.78</v>
      </c>
      <c r="G40" s="39">
        <f t="shared" si="20"/>
        <v>74.844560000000001</v>
      </c>
      <c r="H40" s="58">
        <f t="shared" si="21"/>
        <v>7149.1523711999998</v>
      </c>
      <c r="I40" s="44"/>
      <c r="J40" s="41">
        <f t="shared" si="22"/>
        <v>0</v>
      </c>
      <c r="K40" s="42">
        <f t="shared" si="23"/>
        <v>0</v>
      </c>
      <c r="L40" s="42">
        <f t="shared" si="24"/>
        <v>0</v>
      </c>
      <c r="M40" s="1"/>
      <c r="N40" s="1"/>
    </row>
    <row r="41" spans="1:26" ht="63" customHeight="1">
      <c r="A41" s="54">
        <v>94227</v>
      </c>
      <c r="B41" s="86" t="s">
        <v>80</v>
      </c>
      <c r="C41" s="55" t="s">
        <v>81</v>
      </c>
      <c r="D41" s="86" t="s">
        <v>82</v>
      </c>
      <c r="E41" s="86">
        <v>36.32</v>
      </c>
      <c r="F41" s="58">
        <v>70.319999999999993</v>
      </c>
      <c r="G41" s="58">
        <f t="shared" si="20"/>
        <v>88.040639999999996</v>
      </c>
      <c r="H41" s="58">
        <f t="shared" si="21"/>
        <v>3197.6360448</v>
      </c>
      <c r="I41" s="44"/>
      <c r="J41" s="41">
        <f t="shared" si="22"/>
        <v>0</v>
      </c>
      <c r="K41" s="42">
        <f t="shared" si="23"/>
        <v>0</v>
      </c>
      <c r="L41" s="42">
        <f t="shared" si="24"/>
        <v>0</v>
      </c>
      <c r="M41" s="1"/>
      <c r="N41" s="1"/>
    </row>
    <row r="42" spans="1:26" ht="15" customHeight="1">
      <c r="A42" s="54">
        <v>96116</v>
      </c>
      <c r="B42" s="86" t="s">
        <v>83</v>
      </c>
      <c r="C42" s="55" t="s">
        <v>84</v>
      </c>
      <c r="D42" s="86" t="s">
        <v>27</v>
      </c>
      <c r="E42" s="87">
        <v>6.8</v>
      </c>
      <c r="F42" s="58">
        <v>73.78</v>
      </c>
      <c r="G42" s="39">
        <f t="shared" si="20"/>
        <v>92.372560000000007</v>
      </c>
      <c r="H42" s="58">
        <f t="shared" si="21"/>
        <v>628.13340800000003</v>
      </c>
      <c r="I42" s="44"/>
      <c r="J42" s="41">
        <f t="shared" si="22"/>
        <v>0</v>
      </c>
      <c r="K42" s="42">
        <f t="shared" si="23"/>
        <v>0</v>
      </c>
      <c r="L42" s="42">
        <f t="shared" si="24"/>
        <v>0</v>
      </c>
      <c r="M42" s="1"/>
      <c r="N42" s="1"/>
    </row>
    <row r="43" spans="1:26" ht="15" customHeight="1">
      <c r="A43" s="54">
        <v>96121</v>
      </c>
      <c r="B43" s="86" t="s">
        <v>85</v>
      </c>
      <c r="C43" s="55" t="s">
        <v>86</v>
      </c>
      <c r="D43" s="86" t="s">
        <v>82</v>
      </c>
      <c r="E43" s="87">
        <v>13.6</v>
      </c>
      <c r="F43" s="58">
        <v>13.41</v>
      </c>
      <c r="G43" s="39">
        <f t="shared" si="20"/>
        <v>16.78932</v>
      </c>
      <c r="H43" s="58">
        <f t="shared" si="21"/>
        <v>228.33475199999998</v>
      </c>
      <c r="I43" s="44"/>
      <c r="J43" s="41">
        <f t="shared" si="22"/>
        <v>0</v>
      </c>
      <c r="K43" s="42">
        <f t="shared" si="23"/>
        <v>0</v>
      </c>
      <c r="L43" s="42">
        <f t="shared" si="24"/>
        <v>0</v>
      </c>
      <c r="M43" s="1"/>
      <c r="N43" s="1"/>
    </row>
    <row r="44" spans="1:26" ht="15" customHeight="1">
      <c r="A44" s="54">
        <v>96114</v>
      </c>
      <c r="B44" s="86" t="s">
        <v>87</v>
      </c>
      <c r="C44" s="55" t="s">
        <v>88</v>
      </c>
      <c r="D44" s="86" t="s">
        <v>27</v>
      </c>
      <c r="E44" s="87">
        <v>81.2</v>
      </c>
      <c r="F44" s="58">
        <v>80.62</v>
      </c>
      <c r="G44" s="39">
        <f t="shared" si="20"/>
        <v>100.93624</v>
      </c>
      <c r="H44" s="58">
        <f t="shared" si="21"/>
        <v>8196.0226880000009</v>
      </c>
      <c r="I44" s="44"/>
      <c r="J44" s="41">
        <f t="shared" si="22"/>
        <v>0</v>
      </c>
      <c r="K44" s="42">
        <f t="shared" si="23"/>
        <v>0</v>
      </c>
      <c r="L44" s="42">
        <f t="shared" si="24"/>
        <v>0</v>
      </c>
      <c r="M44" s="1"/>
      <c r="N44" s="1"/>
    </row>
    <row r="45" spans="1:26" ht="15" customHeight="1">
      <c r="A45" s="54">
        <v>100764</v>
      </c>
      <c r="B45" s="86" t="s">
        <v>89</v>
      </c>
      <c r="C45" s="55" t="s">
        <v>90</v>
      </c>
      <c r="D45" s="86" t="s">
        <v>37</v>
      </c>
      <c r="E45" s="87">
        <v>200.7</v>
      </c>
      <c r="F45" s="58">
        <v>19.34</v>
      </c>
      <c r="G45" s="39">
        <f t="shared" si="20"/>
        <v>24.21368</v>
      </c>
      <c r="H45" s="58">
        <f t="shared" si="21"/>
        <v>4859.6855759999999</v>
      </c>
      <c r="I45" s="44"/>
      <c r="J45" s="41">
        <f t="shared" si="22"/>
        <v>0</v>
      </c>
      <c r="K45" s="42">
        <f t="shared" si="23"/>
        <v>0</v>
      </c>
      <c r="L45" s="42">
        <f t="shared" si="24"/>
        <v>0</v>
      </c>
      <c r="M45" s="1"/>
      <c r="N45" s="1"/>
    </row>
    <row r="46" spans="1:26" ht="15" customHeight="1">
      <c r="A46" s="54">
        <v>100764</v>
      </c>
      <c r="B46" s="86" t="s">
        <v>91</v>
      </c>
      <c r="C46" s="55" t="s">
        <v>90</v>
      </c>
      <c r="D46" s="86" t="s">
        <v>37</v>
      </c>
      <c r="E46" s="86">
        <v>281.33999999999997</v>
      </c>
      <c r="F46" s="58">
        <v>19.34</v>
      </c>
      <c r="G46" s="39">
        <f t="shared" si="20"/>
        <v>24.21368</v>
      </c>
      <c r="H46" s="58">
        <f t="shared" si="21"/>
        <v>6812.2767311999996</v>
      </c>
      <c r="I46" s="44"/>
      <c r="J46" s="41">
        <f t="shared" si="22"/>
        <v>0</v>
      </c>
      <c r="K46" s="42">
        <f t="shared" si="23"/>
        <v>0</v>
      </c>
      <c r="L46" s="42">
        <f t="shared" si="24"/>
        <v>0</v>
      </c>
      <c r="M46" s="1"/>
      <c r="N46" s="1"/>
    </row>
    <row r="47" spans="1:26" ht="15" customHeight="1">
      <c r="A47" s="54">
        <v>100764</v>
      </c>
      <c r="B47" s="86" t="s">
        <v>92</v>
      </c>
      <c r="C47" s="55" t="s">
        <v>93</v>
      </c>
      <c r="D47" s="86" t="s">
        <v>37</v>
      </c>
      <c r="E47" s="86">
        <v>334.97</v>
      </c>
      <c r="F47" s="58">
        <v>19.34</v>
      </c>
      <c r="G47" s="39">
        <f t="shared" si="20"/>
        <v>24.21368</v>
      </c>
      <c r="H47" s="58">
        <f t="shared" si="21"/>
        <v>8110.8563896000005</v>
      </c>
      <c r="I47" s="44"/>
      <c r="J47" s="41">
        <f t="shared" si="22"/>
        <v>0</v>
      </c>
      <c r="K47" s="42">
        <f t="shared" si="23"/>
        <v>0</v>
      </c>
      <c r="L47" s="42">
        <f t="shared" si="24"/>
        <v>0</v>
      </c>
      <c r="M47" s="1"/>
      <c r="N47" s="1"/>
    </row>
    <row r="48" spans="1:26" ht="15" customHeight="1">
      <c r="A48" s="54">
        <v>94213</v>
      </c>
      <c r="B48" s="86" t="s">
        <v>94</v>
      </c>
      <c r="C48" s="55" t="s">
        <v>95</v>
      </c>
      <c r="D48" s="86" t="s">
        <v>27</v>
      </c>
      <c r="E48" s="86">
        <v>59.44</v>
      </c>
      <c r="F48" s="58">
        <v>59.78</v>
      </c>
      <c r="G48" s="39">
        <f t="shared" si="20"/>
        <v>74.844560000000001</v>
      </c>
      <c r="H48" s="58">
        <f t="shared" si="21"/>
        <v>4448.7606464</v>
      </c>
      <c r="I48" s="44"/>
      <c r="J48" s="41">
        <f t="shared" si="22"/>
        <v>0</v>
      </c>
      <c r="K48" s="42">
        <f t="shared" si="23"/>
        <v>0</v>
      </c>
      <c r="L48" s="42">
        <f t="shared" si="24"/>
        <v>0</v>
      </c>
      <c r="M48" s="1"/>
      <c r="N48" s="1"/>
    </row>
    <row r="49" spans="1:26" ht="15" customHeight="1">
      <c r="A49" s="54" t="s">
        <v>96</v>
      </c>
      <c r="B49" s="86" t="s">
        <v>97</v>
      </c>
      <c r="C49" s="55" t="s">
        <v>98</v>
      </c>
      <c r="D49" s="86" t="s">
        <v>27</v>
      </c>
      <c r="E49" s="86">
        <v>24.44</v>
      </c>
      <c r="F49" s="58">
        <v>185</v>
      </c>
      <c r="G49" s="39">
        <f t="shared" si="20"/>
        <v>231.62</v>
      </c>
      <c r="H49" s="58">
        <f t="shared" si="21"/>
        <v>5660.7928000000002</v>
      </c>
      <c r="I49" s="44"/>
      <c r="J49" s="41">
        <f t="shared" si="22"/>
        <v>0</v>
      </c>
      <c r="K49" s="42">
        <f t="shared" si="23"/>
        <v>0</v>
      </c>
      <c r="L49" s="42">
        <f t="shared" si="24"/>
        <v>0</v>
      </c>
      <c r="M49" s="1"/>
      <c r="N49" s="1"/>
    </row>
    <row r="50" spans="1:26" ht="15" customHeight="1">
      <c r="A50" s="54">
        <v>96116</v>
      </c>
      <c r="B50" s="86" t="s">
        <v>99</v>
      </c>
      <c r="C50" s="55" t="s">
        <v>100</v>
      </c>
      <c r="D50" s="86" t="s">
        <v>27</v>
      </c>
      <c r="E50" s="86">
        <v>56.48</v>
      </c>
      <c r="F50" s="58">
        <v>73.78</v>
      </c>
      <c r="G50" s="39">
        <f t="shared" si="20"/>
        <v>92.372560000000007</v>
      </c>
      <c r="H50" s="58">
        <f t="shared" si="21"/>
        <v>5217.2021887999999</v>
      </c>
      <c r="I50" s="44"/>
      <c r="J50" s="41">
        <f t="shared" si="22"/>
        <v>0</v>
      </c>
      <c r="K50" s="42">
        <f t="shared" si="23"/>
        <v>0</v>
      </c>
      <c r="L50" s="42">
        <f t="shared" si="24"/>
        <v>0</v>
      </c>
      <c r="M50" s="1"/>
      <c r="N50" s="1"/>
    </row>
    <row r="51" spans="1:26" ht="15.75" customHeight="1">
      <c r="A51" s="24"/>
      <c r="B51" s="69"/>
      <c r="C51" s="84"/>
      <c r="D51" s="69"/>
      <c r="E51" s="69"/>
      <c r="F51" s="70"/>
      <c r="G51" s="70"/>
      <c r="H51" s="70"/>
      <c r="I51" s="71"/>
      <c r="J51" s="71"/>
      <c r="K51" s="71"/>
      <c r="L51" s="72"/>
      <c r="M51" s="1"/>
      <c r="N51" s="1"/>
    </row>
    <row r="52" spans="1:26" ht="15.75" customHeight="1">
      <c r="A52" s="73"/>
      <c r="B52" s="74">
        <v>5</v>
      </c>
      <c r="C52" s="74" t="s">
        <v>101</v>
      </c>
      <c r="D52" s="74"/>
      <c r="E52" s="74"/>
      <c r="F52" s="75"/>
      <c r="G52" s="75"/>
      <c r="H52" s="76">
        <f>SUM(H54:H64)</f>
        <v>44599.814084400001</v>
      </c>
      <c r="I52" s="77"/>
      <c r="J52" s="78"/>
      <c r="K52" s="79">
        <f t="shared" ref="K52:L52" si="25">SUM(K53:K64)</f>
        <v>0</v>
      </c>
      <c r="L52" s="80">
        <f t="shared" si="25"/>
        <v>0</v>
      </c>
      <c r="M52" s="33"/>
      <c r="N52" s="33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ht="15.75" customHeight="1">
      <c r="A53" s="85">
        <v>87878</v>
      </c>
      <c r="B53" s="86" t="s">
        <v>102</v>
      </c>
      <c r="C53" s="86" t="s">
        <v>103</v>
      </c>
      <c r="D53" s="86" t="s">
        <v>27</v>
      </c>
      <c r="E53" s="87">
        <v>389.45</v>
      </c>
      <c r="F53" s="58">
        <v>4.58</v>
      </c>
      <c r="G53" s="39">
        <f t="shared" ref="G53:G64" si="26">(F53*$E$3/100)+F53</f>
        <v>5.7341600000000001</v>
      </c>
      <c r="H53" s="58">
        <f t="shared" ref="H53:H64" si="27">E53*G53</f>
        <v>2233.1686119999999</v>
      </c>
      <c r="I53" s="40"/>
      <c r="J53" s="41">
        <f t="shared" ref="J53:J64" si="28">I53</f>
        <v>0</v>
      </c>
      <c r="K53" s="42">
        <f t="shared" ref="K53:K64" si="29">I53*H53</f>
        <v>0</v>
      </c>
      <c r="L53" s="42">
        <f t="shared" ref="L53:L64" si="30">J53*H53</f>
        <v>0</v>
      </c>
      <c r="M53" s="33"/>
      <c r="N53" s="33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ht="15" customHeight="1">
      <c r="A54" s="85">
        <v>87550</v>
      </c>
      <c r="B54" s="86" t="s">
        <v>104</v>
      </c>
      <c r="C54" s="86" t="s">
        <v>105</v>
      </c>
      <c r="D54" s="86" t="s">
        <v>27</v>
      </c>
      <c r="E54" s="87">
        <f>E53</f>
        <v>389.45</v>
      </c>
      <c r="F54" s="58">
        <v>24.11</v>
      </c>
      <c r="G54" s="39">
        <f t="shared" si="26"/>
        <v>30.18572</v>
      </c>
      <c r="H54" s="58">
        <f t="shared" si="27"/>
        <v>11755.828653999999</v>
      </c>
      <c r="I54" s="44"/>
      <c r="J54" s="41">
        <f t="shared" si="28"/>
        <v>0</v>
      </c>
      <c r="K54" s="42">
        <f t="shared" si="29"/>
        <v>0</v>
      </c>
      <c r="L54" s="42">
        <f t="shared" si="30"/>
        <v>0</v>
      </c>
      <c r="M54" s="18"/>
      <c r="N54" s="18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5" customHeight="1">
      <c r="A55" s="85">
        <v>95305</v>
      </c>
      <c r="B55" s="86" t="s">
        <v>106</v>
      </c>
      <c r="C55" s="55" t="s">
        <v>107</v>
      </c>
      <c r="D55" s="86" t="s">
        <v>27</v>
      </c>
      <c r="E55" s="87">
        <v>103.01</v>
      </c>
      <c r="F55" s="58">
        <v>14.02</v>
      </c>
      <c r="G55" s="39">
        <f t="shared" si="26"/>
        <v>17.553039999999999</v>
      </c>
      <c r="H55" s="58">
        <f t="shared" si="27"/>
        <v>1808.1386504</v>
      </c>
      <c r="I55" s="44"/>
      <c r="J55" s="41">
        <f t="shared" si="28"/>
        <v>0</v>
      </c>
      <c r="K55" s="42">
        <f t="shared" si="29"/>
        <v>0</v>
      </c>
      <c r="L55" s="42">
        <f t="shared" si="30"/>
        <v>0</v>
      </c>
      <c r="M55" s="18"/>
      <c r="N55" s="18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15" customHeight="1">
      <c r="A56" s="85">
        <v>88495</v>
      </c>
      <c r="B56" s="86" t="s">
        <v>108</v>
      </c>
      <c r="C56" s="55" t="s">
        <v>109</v>
      </c>
      <c r="D56" s="86" t="s">
        <v>27</v>
      </c>
      <c r="E56" s="87">
        <f>E54-(E55+E57)</f>
        <v>190.44</v>
      </c>
      <c r="F56" s="58">
        <v>11.38</v>
      </c>
      <c r="G56" s="39">
        <f t="shared" si="26"/>
        <v>14.247760000000001</v>
      </c>
      <c r="H56" s="58">
        <f t="shared" si="27"/>
        <v>2713.3434144000003</v>
      </c>
      <c r="I56" s="44"/>
      <c r="J56" s="41">
        <f t="shared" si="28"/>
        <v>0</v>
      </c>
      <c r="K56" s="42">
        <f t="shared" si="29"/>
        <v>0</v>
      </c>
      <c r="L56" s="42">
        <f t="shared" si="30"/>
        <v>0</v>
      </c>
      <c r="M56" s="18"/>
      <c r="N56" s="18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29.25" customHeight="1">
      <c r="A57" s="85">
        <v>533</v>
      </c>
      <c r="B57" s="86" t="s">
        <v>110</v>
      </c>
      <c r="C57" s="55" t="s">
        <v>111</v>
      </c>
      <c r="D57" s="86" t="s">
        <v>27</v>
      </c>
      <c r="E57" s="87">
        <v>96</v>
      </c>
      <c r="F57" s="58">
        <v>66.25</v>
      </c>
      <c r="G57" s="39">
        <f t="shared" si="26"/>
        <v>82.944999999999993</v>
      </c>
      <c r="H57" s="58">
        <f t="shared" si="27"/>
        <v>7962.7199999999993</v>
      </c>
      <c r="I57" s="44"/>
      <c r="J57" s="41">
        <f t="shared" si="28"/>
        <v>0</v>
      </c>
      <c r="K57" s="42">
        <f t="shared" si="29"/>
        <v>0</v>
      </c>
      <c r="L57" s="42">
        <f t="shared" si="30"/>
        <v>0</v>
      </c>
      <c r="M57" s="18"/>
      <c r="N57" s="18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30.75" customHeight="1">
      <c r="A58" s="85">
        <v>87257</v>
      </c>
      <c r="B58" s="86" t="s">
        <v>112</v>
      </c>
      <c r="C58" s="55" t="s">
        <v>113</v>
      </c>
      <c r="D58" s="86" t="s">
        <v>27</v>
      </c>
      <c r="E58" s="87">
        <v>88.2</v>
      </c>
      <c r="F58" s="58">
        <v>79.099999999999994</v>
      </c>
      <c r="G58" s="58">
        <f t="shared" si="26"/>
        <v>99.033199999999994</v>
      </c>
      <c r="H58" s="58">
        <f t="shared" si="27"/>
        <v>8734.7282400000004</v>
      </c>
      <c r="I58" s="44"/>
      <c r="J58" s="41">
        <f t="shared" si="28"/>
        <v>0</v>
      </c>
      <c r="K58" s="42">
        <f t="shared" si="29"/>
        <v>0</v>
      </c>
      <c r="L58" s="42">
        <f t="shared" si="30"/>
        <v>0</v>
      </c>
      <c r="M58" s="18"/>
      <c r="N58" s="18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ht="15" customHeight="1">
      <c r="A59" s="85">
        <v>88485</v>
      </c>
      <c r="B59" s="86" t="s">
        <v>114</v>
      </c>
      <c r="C59" s="55" t="s">
        <v>115</v>
      </c>
      <c r="D59" s="86" t="s">
        <v>27</v>
      </c>
      <c r="E59" s="87">
        <f>E56</f>
        <v>190.44</v>
      </c>
      <c r="F59" s="58">
        <v>3.48</v>
      </c>
      <c r="G59" s="39">
        <f t="shared" si="26"/>
        <v>4.3569599999999999</v>
      </c>
      <c r="H59" s="58">
        <f t="shared" si="27"/>
        <v>829.73946239999998</v>
      </c>
      <c r="I59" s="44"/>
      <c r="J59" s="41">
        <f t="shared" si="28"/>
        <v>0</v>
      </c>
      <c r="K59" s="42">
        <f t="shared" si="29"/>
        <v>0</v>
      </c>
      <c r="L59" s="42">
        <f t="shared" si="30"/>
        <v>0</v>
      </c>
      <c r="M59" s="18"/>
      <c r="N59" s="18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ht="15" customHeight="1">
      <c r="A60" s="85">
        <v>88489</v>
      </c>
      <c r="B60" s="86" t="s">
        <v>116</v>
      </c>
      <c r="C60" s="55" t="s">
        <v>117</v>
      </c>
      <c r="D60" s="86" t="s">
        <v>27</v>
      </c>
      <c r="E60" s="87">
        <f>E55</f>
        <v>103.01</v>
      </c>
      <c r="F60" s="58">
        <v>13.09</v>
      </c>
      <c r="G60" s="39">
        <f t="shared" si="26"/>
        <v>16.388680000000001</v>
      </c>
      <c r="H60" s="58">
        <f t="shared" si="27"/>
        <v>1688.1979268000002</v>
      </c>
      <c r="I60" s="44"/>
      <c r="J60" s="41">
        <f t="shared" si="28"/>
        <v>0</v>
      </c>
      <c r="K60" s="42">
        <f t="shared" si="29"/>
        <v>0</v>
      </c>
      <c r="L60" s="42">
        <f t="shared" si="30"/>
        <v>0</v>
      </c>
      <c r="M60" s="18"/>
      <c r="N60" s="18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ht="15" customHeight="1">
      <c r="A61" s="85">
        <v>100726</v>
      </c>
      <c r="B61" s="86" t="s">
        <v>118</v>
      </c>
      <c r="C61" s="55" t="s">
        <v>119</v>
      </c>
      <c r="D61" s="86" t="s">
        <v>27</v>
      </c>
      <c r="E61" s="87">
        <v>61.17</v>
      </c>
      <c r="F61" s="58">
        <v>25.48</v>
      </c>
      <c r="G61" s="39">
        <f t="shared" si="26"/>
        <v>31.900960000000001</v>
      </c>
      <c r="H61" s="58">
        <f t="shared" si="27"/>
        <v>1951.3817232000001</v>
      </c>
      <c r="I61" s="44"/>
      <c r="J61" s="41">
        <f t="shared" si="28"/>
        <v>0</v>
      </c>
      <c r="K61" s="42">
        <f t="shared" si="29"/>
        <v>0</v>
      </c>
      <c r="L61" s="42">
        <f t="shared" si="30"/>
        <v>0</v>
      </c>
      <c r="M61" s="18"/>
      <c r="N61" s="18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ht="15" customHeight="1">
      <c r="A62" s="85">
        <v>92396</v>
      </c>
      <c r="B62" s="86" t="s">
        <v>120</v>
      </c>
      <c r="C62" s="55" t="s">
        <v>121</v>
      </c>
      <c r="D62" s="86" t="s">
        <v>122</v>
      </c>
      <c r="E62" s="87">
        <v>40.31</v>
      </c>
      <c r="F62" s="58">
        <v>71.67</v>
      </c>
      <c r="G62" s="39">
        <f t="shared" si="26"/>
        <v>89.730840000000001</v>
      </c>
      <c r="H62" s="58">
        <f t="shared" si="27"/>
        <v>3617.0501604000001</v>
      </c>
      <c r="I62" s="44"/>
      <c r="J62" s="41">
        <f t="shared" si="28"/>
        <v>0</v>
      </c>
      <c r="K62" s="42">
        <f t="shared" si="29"/>
        <v>0</v>
      </c>
      <c r="L62" s="42">
        <f t="shared" si="30"/>
        <v>0</v>
      </c>
      <c r="M62" s="18"/>
      <c r="N62" s="18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ht="15" customHeight="1">
      <c r="A63" s="85">
        <v>94273</v>
      </c>
      <c r="B63" s="86" t="s">
        <v>123</v>
      </c>
      <c r="C63" s="55" t="s">
        <v>124</v>
      </c>
      <c r="D63" s="86" t="s">
        <v>82</v>
      </c>
      <c r="E63" s="87">
        <v>33.090000000000003</v>
      </c>
      <c r="F63" s="58">
        <v>46.56</v>
      </c>
      <c r="G63" s="39">
        <f t="shared" si="26"/>
        <v>58.293120000000002</v>
      </c>
      <c r="H63" s="58">
        <f t="shared" si="27"/>
        <v>1928.9193408000003</v>
      </c>
      <c r="I63" s="44"/>
      <c r="J63" s="41">
        <f t="shared" si="28"/>
        <v>0</v>
      </c>
      <c r="K63" s="42">
        <f t="shared" si="29"/>
        <v>0</v>
      </c>
      <c r="L63" s="42">
        <f t="shared" si="30"/>
        <v>0</v>
      </c>
      <c r="M63" s="18"/>
      <c r="N63" s="18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ht="15" customHeight="1">
      <c r="A64" s="89">
        <v>34747</v>
      </c>
      <c r="B64" s="90" t="s">
        <v>125</v>
      </c>
      <c r="C64" s="61" t="s">
        <v>126</v>
      </c>
      <c r="D64" s="90" t="s">
        <v>82</v>
      </c>
      <c r="E64" s="91">
        <v>12.4</v>
      </c>
      <c r="F64" s="64">
        <v>103.69</v>
      </c>
      <c r="G64" s="65">
        <f t="shared" si="26"/>
        <v>129.81988000000001</v>
      </c>
      <c r="H64" s="64">
        <f t="shared" si="27"/>
        <v>1609.7665120000001</v>
      </c>
      <c r="I64" s="67"/>
      <c r="J64" s="107">
        <f t="shared" si="28"/>
        <v>0</v>
      </c>
      <c r="K64" s="68">
        <f t="shared" si="29"/>
        <v>0</v>
      </c>
      <c r="L64" s="68">
        <f t="shared" si="30"/>
        <v>0</v>
      </c>
      <c r="M64" s="18"/>
      <c r="N64" s="18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15.75" customHeight="1">
      <c r="A65" s="24"/>
      <c r="B65" s="69"/>
      <c r="C65" s="84"/>
      <c r="D65" s="69"/>
      <c r="E65" s="69"/>
      <c r="F65" s="70"/>
      <c r="G65" s="70"/>
      <c r="H65" s="70"/>
      <c r="I65" s="71"/>
      <c r="J65" s="71"/>
      <c r="K65" s="71"/>
      <c r="L65" s="72"/>
      <c r="M65" s="1"/>
      <c r="N65" s="1"/>
    </row>
    <row r="66" spans="1:26" ht="15.75" customHeight="1">
      <c r="A66" s="73"/>
      <c r="B66" s="74">
        <v>6</v>
      </c>
      <c r="C66" s="74" t="s">
        <v>127</v>
      </c>
      <c r="D66" s="74"/>
      <c r="E66" s="74"/>
      <c r="F66" s="75"/>
      <c r="G66" s="75"/>
      <c r="H66" s="76">
        <f>SUM(H67:H71)</f>
        <v>22133.995820800003</v>
      </c>
      <c r="I66" s="77"/>
      <c r="J66" s="78"/>
      <c r="K66" s="79">
        <f t="shared" ref="K66:L66" si="31">SUM(K67:K71)</f>
        <v>0</v>
      </c>
      <c r="L66" s="80">
        <f t="shared" si="31"/>
        <v>0</v>
      </c>
      <c r="M66" s="33"/>
      <c r="N66" s="33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spans="1:26" ht="15" customHeight="1">
      <c r="A67" s="85">
        <v>90796</v>
      </c>
      <c r="B67" s="86" t="s">
        <v>128</v>
      </c>
      <c r="C67" s="55" t="s">
        <v>129</v>
      </c>
      <c r="D67" s="86" t="s">
        <v>122</v>
      </c>
      <c r="E67" s="87">
        <v>6</v>
      </c>
      <c r="F67" s="58">
        <v>964.81</v>
      </c>
      <c r="G67" s="39">
        <f t="shared" ref="G67:G71" si="32">(F67*$E$3/100)+F67</f>
        <v>1207.9421199999999</v>
      </c>
      <c r="H67" s="58">
        <f t="shared" ref="H67:H71" si="33">E67*G67</f>
        <v>7247.65272</v>
      </c>
      <c r="I67" s="40"/>
      <c r="J67" s="41">
        <f t="shared" ref="J67:J71" si="34">I67</f>
        <v>0</v>
      </c>
      <c r="K67" s="42">
        <f t="shared" ref="K67:K71" si="35">I67*H67</f>
        <v>0</v>
      </c>
      <c r="L67" s="42">
        <f t="shared" ref="L67:L71" si="36">J67*H67</f>
        <v>0</v>
      </c>
      <c r="M67" s="33"/>
      <c r="N67" s="33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spans="1:26" ht="15" customHeight="1">
      <c r="A68" s="85">
        <v>94805</v>
      </c>
      <c r="B68" s="86" t="s">
        <v>130</v>
      </c>
      <c r="C68" s="55" t="s">
        <v>131</v>
      </c>
      <c r="D68" s="86" t="s">
        <v>27</v>
      </c>
      <c r="E68" s="87">
        <v>5.04</v>
      </c>
      <c r="F68" s="58">
        <v>1072.1500000000001</v>
      </c>
      <c r="G68" s="39">
        <f t="shared" si="32"/>
        <v>1342.3318000000002</v>
      </c>
      <c r="H68" s="58">
        <f t="shared" si="33"/>
        <v>6765.352272000001</v>
      </c>
      <c r="I68" s="44"/>
      <c r="J68" s="41">
        <f t="shared" si="34"/>
        <v>0</v>
      </c>
      <c r="K68" s="42">
        <f t="shared" si="35"/>
        <v>0</v>
      </c>
      <c r="L68" s="42">
        <f t="shared" si="36"/>
        <v>0</v>
      </c>
      <c r="M68" s="33"/>
      <c r="N68" s="33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15" customHeight="1">
      <c r="A69" s="85">
        <v>94573</v>
      </c>
      <c r="B69" s="86" t="s">
        <v>132</v>
      </c>
      <c r="C69" s="55" t="s">
        <v>133</v>
      </c>
      <c r="D69" s="86" t="s">
        <v>27</v>
      </c>
      <c r="E69" s="87">
        <v>6.4</v>
      </c>
      <c r="F69" s="58">
        <v>477.59</v>
      </c>
      <c r="G69" s="39">
        <f t="shared" si="32"/>
        <v>597.94268</v>
      </c>
      <c r="H69" s="58">
        <f t="shared" si="33"/>
        <v>3826.8331520000002</v>
      </c>
      <c r="I69" s="44"/>
      <c r="J69" s="41">
        <f t="shared" si="34"/>
        <v>0</v>
      </c>
      <c r="K69" s="42">
        <f t="shared" si="35"/>
        <v>0</v>
      </c>
      <c r="L69" s="42">
        <f t="shared" si="36"/>
        <v>0</v>
      </c>
      <c r="M69" s="33"/>
      <c r="N69" s="33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15" customHeight="1">
      <c r="A70" s="85">
        <v>94569</v>
      </c>
      <c r="B70" s="86" t="s">
        <v>134</v>
      </c>
      <c r="C70" s="55" t="s">
        <v>135</v>
      </c>
      <c r="D70" s="86" t="s">
        <v>27</v>
      </c>
      <c r="E70" s="87">
        <v>0.8</v>
      </c>
      <c r="F70" s="58">
        <v>793.36</v>
      </c>
      <c r="G70" s="39">
        <f t="shared" si="32"/>
        <v>993.28672000000006</v>
      </c>
      <c r="H70" s="58">
        <f t="shared" si="33"/>
        <v>794.62937600000009</v>
      </c>
      <c r="I70" s="44"/>
      <c r="J70" s="41">
        <f t="shared" si="34"/>
        <v>0</v>
      </c>
      <c r="K70" s="42">
        <f t="shared" si="35"/>
        <v>0</v>
      </c>
      <c r="L70" s="42">
        <f t="shared" si="36"/>
        <v>0</v>
      </c>
      <c r="M70" s="33"/>
      <c r="N70" s="33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15" customHeight="1">
      <c r="A71" s="89">
        <v>102182</v>
      </c>
      <c r="B71" s="90" t="s">
        <v>136</v>
      </c>
      <c r="C71" s="61" t="s">
        <v>137</v>
      </c>
      <c r="D71" s="90" t="s">
        <v>27</v>
      </c>
      <c r="E71" s="91">
        <v>3.36</v>
      </c>
      <c r="F71" s="64">
        <v>831.89</v>
      </c>
      <c r="G71" s="39">
        <f t="shared" si="32"/>
        <v>1041.52628</v>
      </c>
      <c r="H71" s="64">
        <f t="shared" si="33"/>
        <v>3499.5283008000001</v>
      </c>
      <c r="I71" s="67"/>
      <c r="J71" s="107">
        <f t="shared" si="34"/>
        <v>0</v>
      </c>
      <c r="K71" s="68">
        <f t="shared" si="35"/>
        <v>0</v>
      </c>
      <c r="L71" s="68">
        <f t="shared" si="36"/>
        <v>0</v>
      </c>
      <c r="M71" s="33"/>
      <c r="N71" s="33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15.75" customHeight="1">
      <c r="A72" s="24"/>
      <c r="B72" s="69"/>
      <c r="C72" s="84"/>
      <c r="D72" s="69"/>
      <c r="E72" s="69"/>
      <c r="F72" s="70"/>
      <c r="G72" s="70"/>
      <c r="H72" s="70"/>
      <c r="I72" s="71"/>
      <c r="J72" s="71"/>
      <c r="K72" s="71"/>
      <c r="L72" s="72"/>
      <c r="M72" s="1"/>
      <c r="N72" s="1"/>
    </row>
    <row r="73" spans="1:26" ht="15.75" customHeight="1">
      <c r="A73" s="73"/>
      <c r="B73" s="74">
        <v>7</v>
      </c>
      <c r="C73" s="74" t="s">
        <v>138</v>
      </c>
      <c r="D73" s="74"/>
      <c r="E73" s="74"/>
      <c r="F73" s="75"/>
      <c r="G73" s="75"/>
      <c r="H73" s="76">
        <f>SUM(H74:H88)</f>
        <v>18077.227359999997</v>
      </c>
      <c r="I73" s="77"/>
      <c r="J73" s="78"/>
      <c r="K73" s="79">
        <f t="shared" ref="K73:L73" si="37">SUM(K74:K88)</f>
        <v>8685.7049279999992</v>
      </c>
      <c r="L73" s="80">
        <f t="shared" si="37"/>
        <v>8685.7049279999992</v>
      </c>
      <c r="M73" s="1"/>
      <c r="N73" s="1"/>
    </row>
    <row r="74" spans="1:26" ht="15.75" customHeight="1">
      <c r="A74" s="85">
        <v>91785</v>
      </c>
      <c r="B74" s="86" t="s">
        <v>139</v>
      </c>
      <c r="C74" s="55" t="s">
        <v>140</v>
      </c>
      <c r="D74" s="86" t="s">
        <v>82</v>
      </c>
      <c r="E74" s="87">
        <v>2</v>
      </c>
      <c r="F74" s="58">
        <v>567.22</v>
      </c>
      <c r="G74" s="39">
        <f t="shared" ref="G74:G88" si="38">(F74*$E$3/100)+F74</f>
        <v>710.15944000000002</v>
      </c>
      <c r="H74" s="58">
        <f t="shared" ref="H74:H88" si="39">E74*G74</f>
        <v>1420.31888</v>
      </c>
      <c r="I74" s="40"/>
      <c r="J74" s="41">
        <f t="shared" ref="J74:J88" si="40">I74</f>
        <v>0</v>
      </c>
      <c r="K74" s="42">
        <f t="shared" ref="K74:K88" si="41">I74*H74</f>
        <v>0</v>
      </c>
      <c r="L74" s="42">
        <f t="shared" ref="L74:L88" si="42">J74*H74</f>
        <v>0</v>
      </c>
      <c r="M74" s="1"/>
      <c r="N74" s="1"/>
    </row>
    <row r="75" spans="1:26" ht="15.75" customHeight="1">
      <c r="A75" s="35">
        <v>89495</v>
      </c>
      <c r="B75" s="86" t="s">
        <v>141</v>
      </c>
      <c r="C75" s="37" t="s">
        <v>142</v>
      </c>
      <c r="D75" s="36" t="s">
        <v>122</v>
      </c>
      <c r="E75" s="38">
        <v>2</v>
      </c>
      <c r="F75" s="39">
        <v>17.57</v>
      </c>
      <c r="G75" s="39">
        <f t="shared" si="38"/>
        <v>21.997640000000001</v>
      </c>
      <c r="H75" s="39">
        <f t="shared" si="39"/>
        <v>43.995280000000001</v>
      </c>
      <c r="I75" s="44"/>
      <c r="J75" s="41">
        <f t="shared" si="40"/>
        <v>0</v>
      </c>
      <c r="K75" s="42">
        <f t="shared" si="41"/>
        <v>0</v>
      </c>
      <c r="L75" s="42">
        <f t="shared" si="42"/>
        <v>0</v>
      </c>
      <c r="M75" s="1"/>
      <c r="N75" s="1"/>
    </row>
    <row r="76" spans="1:26" ht="15.75" customHeight="1">
      <c r="A76" s="35">
        <v>91794</v>
      </c>
      <c r="B76" s="86" t="s">
        <v>143</v>
      </c>
      <c r="C76" s="55" t="s">
        <v>144</v>
      </c>
      <c r="D76" s="36" t="s">
        <v>82</v>
      </c>
      <c r="E76" s="38">
        <v>11</v>
      </c>
      <c r="F76" s="39">
        <v>35.26</v>
      </c>
      <c r="G76" s="39">
        <f t="shared" si="38"/>
        <v>44.145519999999998</v>
      </c>
      <c r="H76" s="39">
        <f t="shared" si="39"/>
        <v>485.60071999999997</v>
      </c>
      <c r="I76" s="44"/>
      <c r="J76" s="41">
        <f t="shared" si="40"/>
        <v>0</v>
      </c>
      <c r="K76" s="42">
        <f t="shared" si="41"/>
        <v>0</v>
      </c>
      <c r="L76" s="42">
        <f t="shared" si="42"/>
        <v>0</v>
      </c>
      <c r="M76" s="1"/>
      <c r="N76" s="1"/>
    </row>
    <row r="77" spans="1:26" ht="15.75" customHeight="1">
      <c r="A77" s="35">
        <v>91793</v>
      </c>
      <c r="B77" s="86" t="s">
        <v>145</v>
      </c>
      <c r="C77" s="55" t="s">
        <v>146</v>
      </c>
      <c r="D77" s="36" t="s">
        <v>82</v>
      </c>
      <c r="E77" s="38">
        <v>8</v>
      </c>
      <c r="F77" s="39">
        <v>27.32</v>
      </c>
      <c r="G77" s="39">
        <f t="shared" si="38"/>
        <v>34.204639999999998</v>
      </c>
      <c r="H77" s="39">
        <f t="shared" si="39"/>
        <v>273.63711999999998</v>
      </c>
      <c r="I77" s="44"/>
      <c r="J77" s="41">
        <f t="shared" si="40"/>
        <v>0</v>
      </c>
      <c r="K77" s="42">
        <f t="shared" si="41"/>
        <v>0</v>
      </c>
      <c r="L77" s="42">
        <f t="shared" si="42"/>
        <v>0</v>
      </c>
      <c r="M77" s="1"/>
      <c r="N77" s="1"/>
    </row>
    <row r="78" spans="1:26" ht="15.75" customHeight="1">
      <c r="A78" s="35">
        <v>91795</v>
      </c>
      <c r="B78" s="86" t="s">
        <v>147</v>
      </c>
      <c r="C78" s="55" t="s">
        <v>148</v>
      </c>
      <c r="D78" s="36" t="s">
        <v>82</v>
      </c>
      <c r="E78" s="38">
        <v>28</v>
      </c>
      <c r="F78" s="39">
        <v>38.03</v>
      </c>
      <c r="G78" s="39">
        <f t="shared" si="38"/>
        <v>47.61356</v>
      </c>
      <c r="H78" s="39">
        <f t="shared" si="39"/>
        <v>1333.17968</v>
      </c>
      <c r="I78" s="44">
        <v>0.35</v>
      </c>
      <c r="J78" s="41">
        <f t="shared" si="40"/>
        <v>0.35</v>
      </c>
      <c r="K78" s="42">
        <f t="shared" si="41"/>
        <v>466.61288799999994</v>
      </c>
      <c r="L78" s="42">
        <f t="shared" si="42"/>
        <v>466.61288799999994</v>
      </c>
      <c r="M78" s="1"/>
      <c r="N78" s="1"/>
    </row>
    <row r="79" spans="1:26" ht="15.75" customHeight="1">
      <c r="A79" s="35">
        <v>86906</v>
      </c>
      <c r="B79" s="86" t="s">
        <v>149</v>
      </c>
      <c r="C79" s="37" t="s">
        <v>150</v>
      </c>
      <c r="D79" s="36" t="s">
        <v>122</v>
      </c>
      <c r="E79" s="38">
        <v>3</v>
      </c>
      <c r="F79" s="39">
        <v>122.87</v>
      </c>
      <c r="G79" s="39">
        <f t="shared" si="38"/>
        <v>153.83323999999999</v>
      </c>
      <c r="H79" s="39">
        <f t="shared" si="39"/>
        <v>461.49971999999997</v>
      </c>
      <c r="I79" s="44"/>
      <c r="J79" s="41">
        <f t="shared" si="40"/>
        <v>0</v>
      </c>
      <c r="K79" s="42">
        <f t="shared" si="41"/>
        <v>0</v>
      </c>
      <c r="L79" s="42">
        <f t="shared" si="42"/>
        <v>0</v>
      </c>
      <c r="M79" s="1"/>
      <c r="N79" s="1"/>
    </row>
    <row r="80" spans="1:26" ht="15.75" customHeight="1">
      <c r="A80" s="35">
        <v>96888</v>
      </c>
      <c r="B80" s="86" t="s">
        <v>151</v>
      </c>
      <c r="C80" s="37" t="s">
        <v>152</v>
      </c>
      <c r="D80" s="36" t="s">
        <v>122</v>
      </c>
      <c r="E80" s="38">
        <v>1</v>
      </c>
      <c r="F80" s="39">
        <v>470.54</v>
      </c>
      <c r="G80" s="39">
        <f t="shared" si="38"/>
        <v>589.11608000000001</v>
      </c>
      <c r="H80" s="39">
        <f t="shared" si="39"/>
        <v>589.11608000000001</v>
      </c>
      <c r="I80" s="44"/>
      <c r="J80" s="41">
        <f t="shared" si="40"/>
        <v>0</v>
      </c>
      <c r="K80" s="42">
        <f t="shared" si="41"/>
        <v>0</v>
      </c>
      <c r="L80" s="42">
        <f t="shared" si="42"/>
        <v>0</v>
      </c>
      <c r="M80" s="1"/>
      <c r="N80" s="1"/>
    </row>
    <row r="81" spans="1:14" ht="15.75" customHeight="1">
      <c r="A81" s="35">
        <v>86902</v>
      </c>
      <c r="B81" s="86" t="s">
        <v>153</v>
      </c>
      <c r="C81" s="37" t="s">
        <v>154</v>
      </c>
      <c r="D81" s="36" t="s">
        <v>122</v>
      </c>
      <c r="E81" s="38">
        <v>1</v>
      </c>
      <c r="F81" s="39">
        <v>300.14</v>
      </c>
      <c r="G81" s="39">
        <f t="shared" si="38"/>
        <v>375.77527999999995</v>
      </c>
      <c r="H81" s="39">
        <f t="shared" si="39"/>
        <v>375.77527999999995</v>
      </c>
      <c r="I81" s="44"/>
      <c r="J81" s="41">
        <f t="shared" si="40"/>
        <v>0</v>
      </c>
      <c r="K81" s="42">
        <f t="shared" si="41"/>
        <v>0</v>
      </c>
      <c r="L81" s="42">
        <f t="shared" si="42"/>
        <v>0</v>
      </c>
      <c r="M81" s="1"/>
      <c r="N81" s="1"/>
    </row>
    <row r="82" spans="1:14" ht="15.75" customHeight="1">
      <c r="A82" s="35">
        <v>86872</v>
      </c>
      <c r="B82" s="86" t="s">
        <v>155</v>
      </c>
      <c r="C82" s="37" t="s">
        <v>156</v>
      </c>
      <c r="D82" s="36" t="s">
        <v>122</v>
      </c>
      <c r="E82" s="38">
        <v>1</v>
      </c>
      <c r="F82" s="39">
        <v>677.81</v>
      </c>
      <c r="G82" s="39">
        <f t="shared" si="38"/>
        <v>848.61811999999986</v>
      </c>
      <c r="H82" s="39">
        <f t="shared" si="39"/>
        <v>848.61811999999986</v>
      </c>
      <c r="I82" s="44"/>
      <c r="J82" s="41">
        <f t="shared" si="40"/>
        <v>0</v>
      </c>
      <c r="K82" s="42">
        <f t="shared" si="41"/>
        <v>0</v>
      </c>
      <c r="L82" s="42">
        <f t="shared" si="42"/>
        <v>0</v>
      </c>
      <c r="M82" s="1"/>
      <c r="N82" s="1"/>
    </row>
    <row r="83" spans="1:14" ht="15.75" customHeight="1">
      <c r="A83" s="35">
        <v>102607</v>
      </c>
      <c r="B83" s="86" t="s">
        <v>157</v>
      </c>
      <c r="C83" s="37" t="s">
        <v>158</v>
      </c>
      <c r="D83" s="36" t="s">
        <v>122</v>
      </c>
      <c r="E83" s="38">
        <v>1</v>
      </c>
      <c r="F83" s="39">
        <v>460.89</v>
      </c>
      <c r="G83" s="39">
        <f t="shared" si="38"/>
        <v>577.03427999999997</v>
      </c>
      <c r="H83" s="39">
        <f t="shared" si="39"/>
        <v>577.03427999999997</v>
      </c>
      <c r="I83" s="44"/>
      <c r="J83" s="41">
        <f t="shared" si="40"/>
        <v>0</v>
      </c>
      <c r="K83" s="42">
        <f t="shared" si="41"/>
        <v>0</v>
      </c>
      <c r="L83" s="42">
        <f t="shared" si="42"/>
        <v>0</v>
      </c>
      <c r="M83" s="1"/>
      <c r="N83" s="1"/>
    </row>
    <row r="84" spans="1:14" ht="15.75" customHeight="1">
      <c r="A84" s="35">
        <v>41629</v>
      </c>
      <c r="B84" s="86" t="s">
        <v>159</v>
      </c>
      <c r="C84" s="37" t="s">
        <v>160</v>
      </c>
      <c r="D84" s="36" t="s">
        <v>122</v>
      </c>
      <c r="E84" s="38">
        <v>2</v>
      </c>
      <c r="F84" s="39">
        <v>407.76</v>
      </c>
      <c r="G84" s="39">
        <f t="shared" si="38"/>
        <v>510.51551999999998</v>
      </c>
      <c r="H84" s="39">
        <f t="shared" si="39"/>
        <v>1021.03104</v>
      </c>
      <c r="I84" s="44"/>
      <c r="J84" s="41">
        <f t="shared" si="40"/>
        <v>0</v>
      </c>
      <c r="K84" s="42">
        <f t="shared" si="41"/>
        <v>0</v>
      </c>
      <c r="L84" s="42">
        <f t="shared" si="42"/>
        <v>0</v>
      </c>
      <c r="M84" s="1"/>
      <c r="N84" s="1"/>
    </row>
    <row r="85" spans="1:14" ht="15.75" customHeight="1">
      <c r="A85" s="35">
        <v>39361</v>
      </c>
      <c r="B85" s="86" t="s">
        <v>161</v>
      </c>
      <c r="C85" s="37" t="s">
        <v>162</v>
      </c>
      <c r="D85" s="36" t="s">
        <v>122</v>
      </c>
      <c r="E85" s="38">
        <v>1</v>
      </c>
      <c r="F85" s="39">
        <v>1793.85</v>
      </c>
      <c r="G85" s="39">
        <f t="shared" si="38"/>
        <v>2245.9002</v>
      </c>
      <c r="H85" s="39">
        <f t="shared" si="39"/>
        <v>2245.9002</v>
      </c>
      <c r="I85" s="44">
        <v>1</v>
      </c>
      <c r="J85" s="41">
        <f t="shared" si="40"/>
        <v>1</v>
      </c>
      <c r="K85" s="42">
        <f t="shared" si="41"/>
        <v>2245.9002</v>
      </c>
      <c r="L85" s="42">
        <f t="shared" si="42"/>
        <v>2245.9002</v>
      </c>
      <c r="M85" s="1"/>
      <c r="N85" s="1"/>
    </row>
    <row r="86" spans="1:14" ht="15.75" customHeight="1">
      <c r="A86" s="35">
        <v>98058</v>
      </c>
      <c r="B86" s="86" t="s">
        <v>163</v>
      </c>
      <c r="C86" s="37" t="s">
        <v>164</v>
      </c>
      <c r="D86" s="36" t="s">
        <v>122</v>
      </c>
      <c r="E86" s="38">
        <v>1</v>
      </c>
      <c r="F86" s="39">
        <v>1793.85</v>
      </c>
      <c r="G86" s="39">
        <f t="shared" si="38"/>
        <v>2245.9002</v>
      </c>
      <c r="H86" s="39">
        <f t="shared" si="39"/>
        <v>2245.9002</v>
      </c>
      <c r="I86" s="44">
        <v>1</v>
      </c>
      <c r="J86" s="41">
        <f t="shared" si="40"/>
        <v>1</v>
      </c>
      <c r="K86" s="42">
        <f t="shared" si="41"/>
        <v>2245.9002</v>
      </c>
      <c r="L86" s="42">
        <f t="shared" si="42"/>
        <v>2245.9002</v>
      </c>
      <c r="M86" s="1"/>
      <c r="N86" s="1"/>
    </row>
    <row r="87" spans="1:14" ht="15.75" customHeight="1">
      <c r="A87" s="81">
        <v>98062</v>
      </c>
      <c r="B87" s="86" t="s">
        <v>165</v>
      </c>
      <c r="C87" s="92" t="s">
        <v>166</v>
      </c>
      <c r="D87" s="60" t="s">
        <v>122</v>
      </c>
      <c r="E87" s="93">
        <v>1</v>
      </c>
      <c r="F87" s="65">
        <v>2977.07</v>
      </c>
      <c r="G87" s="65">
        <f t="shared" si="38"/>
        <v>3727.2916400000004</v>
      </c>
      <c r="H87" s="65">
        <f t="shared" si="39"/>
        <v>3727.2916400000004</v>
      </c>
      <c r="I87" s="67">
        <v>1</v>
      </c>
      <c r="J87" s="108">
        <f t="shared" si="40"/>
        <v>1</v>
      </c>
      <c r="K87" s="94">
        <f t="shared" si="41"/>
        <v>3727.2916400000004</v>
      </c>
      <c r="L87" s="94">
        <f t="shared" si="42"/>
        <v>3727.2916400000004</v>
      </c>
      <c r="M87" s="1"/>
      <c r="N87" s="1"/>
    </row>
    <row r="88" spans="1:14" ht="15.75" customHeight="1">
      <c r="A88" s="81">
        <v>98063</v>
      </c>
      <c r="B88" s="86" t="s">
        <v>167</v>
      </c>
      <c r="C88" s="92" t="s">
        <v>168</v>
      </c>
      <c r="D88" s="60" t="s">
        <v>82</v>
      </c>
      <c r="E88" s="93">
        <v>28</v>
      </c>
      <c r="F88" s="65">
        <v>69.27</v>
      </c>
      <c r="G88" s="65">
        <f t="shared" si="38"/>
        <v>86.726039999999998</v>
      </c>
      <c r="H88" s="65">
        <f t="shared" si="39"/>
        <v>2428.3291199999999</v>
      </c>
      <c r="I88" s="67"/>
      <c r="J88" s="108">
        <f t="shared" si="40"/>
        <v>0</v>
      </c>
      <c r="K88" s="94">
        <f t="shared" si="41"/>
        <v>0</v>
      </c>
      <c r="L88" s="94">
        <f t="shared" si="42"/>
        <v>0</v>
      </c>
      <c r="M88" s="1"/>
      <c r="N88" s="1"/>
    </row>
    <row r="89" spans="1:14" ht="15.75" customHeight="1">
      <c r="A89" s="24"/>
      <c r="B89" s="69"/>
      <c r="C89" s="84"/>
      <c r="D89" s="69"/>
      <c r="E89" s="69"/>
      <c r="F89" s="70"/>
      <c r="G89" s="70"/>
      <c r="H89" s="70"/>
      <c r="I89" s="71"/>
      <c r="J89" s="71"/>
      <c r="K89" s="71"/>
      <c r="L89" s="72"/>
      <c r="M89" s="1"/>
      <c r="N89" s="1"/>
    </row>
    <row r="90" spans="1:14" ht="15.75" customHeight="1">
      <c r="A90" s="73"/>
      <c r="B90" s="74">
        <v>8</v>
      </c>
      <c r="C90" s="74" t="s">
        <v>169</v>
      </c>
      <c r="D90" s="74"/>
      <c r="E90" s="74"/>
      <c r="F90" s="75"/>
      <c r="G90" s="75"/>
      <c r="H90" s="76">
        <f>SUM(H91:H98)</f>
        <v>5486.0136000000002</v>
      </c>
      <c r="I90" s="77"/>
      <c r="J90" s="78"/>
      <c r="K90" s="79">
        <f>SUM(K91:K98)</f>
        <v>0</v>
      </c>
      <c r="L90" s="80">
        <f>SUM(L91:L95)</f>
        <v>0</v>
      </c>
      <c r="M90" s="1"/>
      <c r="N90" s="1"/>
    </row>
    <row r="91" spans="1:14" ht="15.75" customHeight="1">
      <c r="A91" s="85">
        <v>39390</v>
      </c>
      <c r="B91" s="86" t="s">
        <v>170</v>
      </c>
      <c r="C91" s="55" t="s">
        <v>171</v>
      </c>
      <c r="D91" s="86" t="s">
        <v>122</v>
      </c>
      <c r="E91" s="87">
        <v>12</v>
      </c>
      <c r="F91" s="58">
        <v>27.89</v>
      </c>
      <c r="G91" s="39">
        <f t="shared" ref="G91:G98" si="43">(F91*$E$3/100)+F91</f>
        <v>34.918280000000003</v>
      </c>
      <c r="H91" s="58">
        <f t="shared" ref="H91:H98" si="44">E91*G91</f>
        <v>419.01936000000001</v>
      </c>
      <c r="I91" s="40"/>
      <c r="J91" s="41">
        <f t="shared" ref="J91:J98" si="45">I91</f>
        <v>0</v>
      </c>
      <c r="K91" s="42">
        <f t="shared" ref="K91:K98" si="46">I91*H91</f>
        <v>0</v>
      </c>
      <c r="L91" s="42">
        <f t="shared" ref="L91:L98" si="47">J91*H91</f>
        <v>0</v>
      </c>
      <c r="M91" s="1"/>
      <c r="N91" s="1"/>
    </row>
    <row r="92" spans="1:14" ht="15.75" customHeight="1">
      <c r="A92" s="35">
        <v>91926</v>
      </c>
      <c r="B92" s="36" t="s">
        <v>172</v>
      </c>
      <c r="C92" s="37" t="s">
        <v>173</v>
      </c>
      <c r="D92" s="36" t="s">
        <v>82</v>
      </c>
      <c r="E92" s="38">
        <v>185</v>
      </c>
      <c r="F92" s="39">
        <v>3.86</v>
      </c>
      <c r="G92" s="39">
        <f t="shared" si="43"/>
        <v>4.8327200000000001</v>
      </c>
      <c r="H92" s="39">
        <f t="shared" si="44"/>
        <v>894.05320000000006</v>
      </c>
      <c r="I92" s="44"/>
      <c r="J92" s="41">
        <f t="shared" si="45"/>
        <v>0</v>
      </c>
      <c r="K92" s="42">
        <f t="shared" si="46"/>
        <v>0</v>
      </c>
      <c r="L92" s="42">
        <f t="shared" si="47"/>
        <v>0</v>
      </c>
      <c r="M92" s="1"/>
      <c r="N92" s="1"/>
    </row>
    <row r="93" spans="1:14" ht="15.75" customHeight="1">
      <c r="A93" s="35">
        <v>1872</v>
      </c>
      <c r="B93" s="36" t="s">
        <v>174</v>
      </c>
      <c r="C93" s="37" t="s">
        <v>175</v>
      </c>
      <c r="D93" s="36" t="s">
        <v>122</v>
      </c>
      <c r="E93" s="38">
        <v>36</v>
      </c>
      <c r="F93" s="39">
        <v>2.81</v>
      </c>
      <c r="G93" s="39">
        <f t="shared" si="43"/>
        <v>3.5181200000000001</v>
      </c>
      <c r="H93" s="39">
        <f t="shared" si="44"/>
        <v>126.65232</v>
      </c>
      <c r="I93" s="44"/>
      <c r="J93" s="41">
        <f t="shared" si="45"/>
        <v>0</v>
      </c>
      <c r="K93" s="42">
        <f t="shared" si="46"/>
        <v>0</v>
      </c>
      <c r="L93" s="42">
        <f t="shared" si="47"/>
        <v>0</v>
      </c>
      <c r="M93" s="1"/>
      <c r="N93" s="1"/>
    </row>
    <row r="94" spans="1:14" ht="15.75" customHeight="1">
      <c r="A94" s="35">
        <v>91834</v>
      </c>
      <c r="B94" s="36" t="s">
        <v>176</v>
      </c>
      <c r="C94" s="37" t="s">
        <v>177</v>
      </c>
      <c r="D94" s="36" t="s">
        <v>82</v>
      </c>
      <c r="E94" s="38">
        <v>125</v>
      </c>
      <c r="F94" s="39">
        <v>19.04</v>
      </c>
      <c r="G94" s="39">
        <f t="shared" si="43"/>
        <v>23.838079999999998</v>
      </c>
      <c r="H94" s="39">
        <f t="shared" si="44"/>
        <v>2979.7599999999998</v>
      </c>
      <c r="I94" s="44"/>
      <c r="J94" s="41">
        <f t="shared" si="45"/>
        <v>0</v>
      </c>
      <c r="K94" s="42">
        <f t="shared" si="46"/>
        <v>0</v>
      </c>
      <c r="L94" s="42">
        <f t="shared" si="47"/>
        <v>0</v>
      </c>
      <c r="M94" s="1"/>
      <c r="N94" s="1"/>
    </row>
    <row r="95" spans="1:14" ht="15.75" customHeight="1">
      <c r="A95" s="35">
        <v>91996</v>
      </c>
      <c r="B95" s="36" t="s">
        <v>178</v>
      </c>
      <c r="C95" s="37" t="s">
        <v>179</v>
      </c>
      <c r="D95" s="36" t="s">
        <v>122</v>
      </c>
      <c r="E95" s="38">
        <v>18</v>
      </c>
      <c r="F95" s="39">
        <v>35.61</v>
      </c>
      <c r="G95" s="39">
        <f t="shared" si="43"/>
        <v>44.58372</v>
      </c>
      <c r="H95" s="39">
        <f t="shared" si="44"/>
        <v>802.50695999999994</v>
      </c>
      <c r="I95" s="44"/>
      <c r="J95" s="41">
        <f t="shared" si="45"/>
        <v>0</v>
      </c>
      <c r="K95" s="42">
        <f t="shared" si="46"/>
        <v>0</v>
      </c>
      <c r="L95" s="42">
        <f t="shared" si="47"/>
        <v>0</v>
      </c>
      <c r="M95" s="1"/>
      <c r="N95" s="1"/>
    </row>
    <row r="96" spans="1:14" ht="15.75" customHeight="1">
      <c r="A96" s="35">
        <v>91952</v>
      </c>
      <c r="B96" s="36" t="s">
        <v>180</v>
      </c>
      <c r="C96" s="37" t="s">
        <v>181</v>
      </c>
      <c r="D96" s="36" t="s">
        <v>122</v>
      </c>
      <c r="E96" s="38">
        <v>8</v>
      </c>
      <c r="F96" s="39">
        <v>19.149999999999999</v>
      </c>
      <c r="G96" s="39">
        <f t="shared" si="43"/>
        <v>23.9758</v>
      </c>
      <c r="H96" s="39">
        <f t="shared" si="44"/>
        <v>191.8064</v>
      </c>
      <c r="I96" s="44"/>
      <c r="J96" s="41">
        <f t="shared" si="45"/>
        <v>0</v>
      </c>
      <c r="K96" s="42">
        <f t="shared" si="46"/>
        <v>0</v>
      </c>
      <c r="L96" s="42">
        <f t="shared" si="47"/>
        <v>0</v>
      </c>
      <c r="M96" s="1"/>
      <c r="N96" s="1"/>
    </row>
    <row r="97" spans="1:14" ht="15.75" customHeight="1">
      <c r="A97" s="35">
        <v>93656</v>
      </c>
      <c r="B97" s="36" t="s">
        <v>182</v>
      </c>
      <c r="C97" s="37" t="s">
        <v>183</v>
      </c>
      <c r="D97" s="36" t="s">
        <v>122</v>
      </c>
      <c r="E97" s="38">
        <v>1</v>
      </c>
      <c r="F97" s="39">
        <v>12.52</v>
      </c>
      <c r="G97" s="39">
        <f t="shared" si="43"/>
        <v>15.675039999999999</v>
      </c>
      <c r="H97" s="39">
        <f t="shared" si="44"/>
        <v>15.675039999999999</v>
      </c>
      <c r="I97" s="44"/>
      <c r="J97" s="41">
        <f t="shared" si="45"/>
        <v>0</v>
      </c>
      <c r="K97" s="42">
        <f t="shared" si="46"/>
        <v>0</v>
      </c>
      <c r="L97" s="42">
        <f t="shared" si="47"/>
        <v>0</v>
      </c>
      <c r="M97" s="1"/>
      <c r="N97" s="1"/>
    </row>
    <row r="98" spans="1:14" ht="15.75" customHeight="1">
      <c r="A98" s="81">
        <v>93654</v>
      </c>
      <c r="B98" s="60" t="s">
        <v>184</v>
      </c>
      <c r="C98" s="92" t="s">
        <v>185</v>
      </c>
      <c r="D98" s="60" t="s">
        <v>122</v>
      </c>
      <c r="E98" s="93">
        <v>4</v>
      </c>
      <c r="F98" s="65">
        <v>11.29</v>
      </c>
      <c r="G98" s="65">
        <f t="shared" si="43"/>
        <v>14.135079999999999</v>
      </c>
      <c r="H98" s="65">
        <f t="shared" si="44"/>
        <v>56.540319999999994</v>
      </c>
      <c r="I98" s="67"/>
      <c r="J98" s="107">
        <f t="shared" si="45"/>
        <v>0</v>
      </c>
      <c r="K98" s="68">
        <f t="shared" si="46"/>
        <v>0</v>
      </c>
      <c r="L98" s="68">
        <f t="shared" si="47"/>
        <v>0</v>
      </c>
      <c r="M98" s="1"/>
      <c r="N98" s="1"/>
    </row>
    <row r="99" spans="1:14" ht="15.75" customHeight="1">
      <c r="A99" s="24"/>
      <c r="B99" s="69"/>
      <c r="C99" s="84"/>
      <c r="D99" s="69"/>
      <c r="E99" s="69"/>
      <c r="F99" s="70"/>
      <c r="G99" s="70"/>
      <c r="H99" s="70"/>
      <c r="I99" s="71"/>
      <c r="J99" s="71"/>
      <c r="K99" s="71"/>
      <c r="L99" s="72"/>
      <c r="M99" s="1"/>
      <c r="N99" s="1"/>
    </row>
    <row r="100" spans="1:14" ht="15.75" customHeight="1">
      <c r="A100" s="73"/>
      <c r="B100" s="74">
        <v>9</v>
      </c>
      <c r="C100" s="74" t="s">
        <v>186</v>
      </c>
      <c r="D100" s="74"/>
      <c r="E100" s="74"/>
      <c r="F100" s="75"/>
      <c r="G100" s="75"/>
      <c r="H100" s="76">
        <f>SUM(H101)</f>
        <v>446.50576799999999</v>
      </c>
      <c r="I100" s="77"/>
      <c r="J100" s="78"/>
      <c r="K100" s="79">
        <f t="shared" ref="K100:L100" si="48">SUM(K101)</f>
        <v>0</v>
      </c>
      <c r="L100" s="80">
        <f t="shared" si="48"/>
        <v>0</v>
      </c>
      <c r="M100" s="1"/>
      <c r="N100" s="1"/>
    </row>
    <row r="101" spans="1:14" ht="15.75" customHeight="1">
      <c r="A101" s="89">
        <v>99814</v>
      </c>
      <c r="B101" s="90" t="s">
        <v>187</v>
      </c>
      <c r="C101" s="61" t="s">
        <v>188</v>
      </c>
      <c r="D101" s="90" t="s">
        <v>27</v>
      </c>
      <c r="E101" s="90">
        <v>198.13</v>
      </c>
      <c r="F101" s="64">
        <v>1.8</v>
      </c>
      <c r="G101" s="65">
        <f>(F101*$E$3/100)+F101</f>
        <v>2.2536</v>
      </c>
      <c r="H101" s="64">
        <f>E101*G101</f>
        <v>446.50576799999999</v>
      </c>
      <c r="I101" s="95"/>
      <c r="J101" s="107">
        <f>I101</f>
        <v>0</v>
      </c>
      <c r="K101" s="68">
        <f>I101*H101</f>
        <v>0</v>
      </c>
      <c r="L101" s="68">
        <f>J101*H101</f>
        <v>0</v>
      </c>
      <c r="M101" s="1"/>
      <c r="N101" s="1"/>
    </row>
    <row r="102" spans="1:14" ht="15.75" customHeight="1">
      <c r="A102" s="24"/>
      <c r="B102" s="69"/>
      <c r="C102" s="84"/>
      <c r="D102" s="69"/>
      <c r="E102" s="69"/>
      <c r="F102" s="70"/>
      <c r="G102" s="70"/>
      <c r="H102" s="70"/>
      <c r="I102" s="71"/>
      <c r="J102" s="71"/>
      <c r="K102" s="71"/>
      <c r="L102" s="72"/>
      <c r="M102" s="1"/>
      <c r="N102" s="1"/>
    </row>
    <row r="103" spans="1:14" ht="15.75" customHeight="1">
      <c r="A103" s="96"/>
      <c r="B103" s="97"/>
      <c r="C103" s="97"/>
      <c r="D103" s="97"/>
      <c r="E103" s="97"/>
      <c r="F103" s="97"/>
      <c r="G103" s="98" t="s">
        <v>189</v>
      </c>
      <c r="H103" s="99">
        <f>H9+H13+H34+H38+H52+H66+H73+H90+H100</f>
        <v>240400.02672680002</v>
      </c>
      <c r="I103" s="100"/>
      <c r="J103" s="101">
        <f>L103/H103</f>
        <v>0.12276787193098018</v>
      </c>
      <c r="K103" s="102">
        <f t="shared" ref="K103:L103" si="49">K66+K73+K52+K90+K100+K38+K34+K13+K9</f>
        <v>29513.399693399999</v>
      </c>
      <c r="L103" s="103">
        <f t="shared" si="49"/>
        <v>29513.399693399999</v>
      </c>
      <c r="M103" s="1"/>
      <c r="N103" s="1"/>
    </row>
    <row r="104" spans="1:14" ht="15.75" customHeight="1">
      <c r="A104" s="104" t="s">
        <v>190</v>
      </c>
      <c r="B104" s="12"/>
      <c r="C104" s="12"/>
      <c r="I104" s="17"/>
      <c r="J104" s="17"/>
      <c r="K104" s="17"/>
      <c r="L104" s="18"/>
      <c r="M104" s="1"/>
      <c r="N104" s="1"/>
    </row>
    <row r="105" spans="1:14" ht="15.75" customHeight="1">
      <c r="A105" s="105"/>
      <c r="I105" s="17"/>
      <c r="J105" s="17"/>
      <c r="K105" s="17"/>
      <c r="L105" s="18"/>
      <c r="M105" s="1"/>
      <c r="N105" s="1"/>
    </row>
    <row r="106" spans="1:14" ht="15.75" customHeight="1">
      <c r="A106" s="105"/>
      <c r="I106" s="17"/>
      <c r="J106" s="17"/>
      <c r="K106" s="17"/>
      <c r="L106" s="18"/>
      <c r="M106" s="1"/>
      <c r="N106" s="1"/>
    </row>
    <row r="107" spans="1:14" ht="15.75" customHeight="1">
      <c r="A107" s="105"/>
      <c r="I107" s="17"/>
      <c r="J107" s="17"/>
      <c r="K107" s="17"/>
      <c r="L107" s="18"/>
      <c r="M107" s="1"/>
      <c r="N107" s="1"/>
    </row>
    <row r="108" spans="1:14" ht="15.75" customHeight="1">
      <c r="A108" s="105"/>
      <c r="I108" s="17"/>
      <c r="J108" s="17"/>
      <c r="K108" s="17"/>
      <c r="L108" s="18"/>
      <c r="M108" s="1"/>
      <c r="N108" s="1"/>
    </row>
    <row r="109" spans="1:14" ht="15.75" customHeight="1">
      <c r="A109" s="105"/>
      <c r="C109" s="106" t="s">
        <v>191</v>
      </c>
      <c r="D109" s="106" t="s">
        <v>192</v>
      </c>
      <c r="E109" s="106"/>
      <c r="F109" s="106"/>
      <c r="I109" s="17"/>
      <c r="J109" s="17"/>
      <c r="K109" s="17"/>
      <c r="L109" s="18"/>
      <c r="M109" s="1"/>
      <c r="N109" s="1"/>
    </row>
    <row r="110" spans="1:14" ht="15.75" customHeight="1">
      <c r="A110" s="105"/>
      <c r="C110" s="106" t="s">
        <v>193</v>
      </c>
      <c r="D110" s="200" t="s">
        <v>194</v>
      </c>
      <c r="E110" s="201"/>
      <c r="F110" s="201"/>
      <c r="I110" s="17"/>
      <c r="J110" s="17"/>
      <c r="K110" s="17"/>
      <c r="L110" s="18"/>
      <c r="M110" s="1"/>
      <c r="N110" s="1"/>
    </row>
    <row r="111" spans="1:14" ht="15.75" customHeight="1">
      <c r="A111" s="105"/>
      <c r="I111" s="17"/>
      <c r="J111" s="17"/>
      <c r="K111" s="17"/>
      <c r="L111" s="18"/>
      <c r="M111" s="1"/>
      <c r="N111" s="1"/>
    </row>
    <row r="112" spans="1:14" ht="15.75" customHeight="1">
      <c r="A112" s="105"/>
      <c r="I112" s="17"/>
      <c r="J112" s="17"/>
      <c r="K112" s="17"/>
      <c r="L112" s="18"/>
      <c r="M112" s="1"/>
      <c r="N112" s="1"/>
    </row>
    <row r="113" spans="1:14" ht="15.75" customHeight="1">
      <c r="A113" s="105"/>
      <c r="I113" s="17"/>
      <c r="J113" s="17"/>
      <c r="K113" s="17"/>
      <c r="L113" s="18"/>
      <c r="M113" s="1"/>
      <c r="N113" s="1"/>
    </row>
    <row r="114" spans="1:14" ht="15.75" customHeight="1">
      <c r="A114" s="105"/>
      <c r="I114" s="17"/>
      <c r="J114" s="17"/>
      <c r="K114" s="17"/>
      <c r="L114" s="18"/>
      <c r="M114" s="1"/>
      <c r="N114" s="1"/>
    </row>
    <row r="115" spans="1:14" ht="15.75" customHeight="1">
      <c r="A115" s="105"/>
      <c r="I115" s="17"/>
      <c r="J115" s="17"/>
      <c r="K115" s="17"/>
      <c r="L115" s="18"/>
      <c r="M115" s="1"/>
      <c r="N115" s="1"/>
    </row>
    <row r="116" spans="1:14" ht="15.75" customHeight="1">
      <c r="A116" s="105"/>
      <c r="I116" s="17"/>
      <c r="J116" s="17"/>
      <c r="K116" s="17"/>
      <c r="L116" s="18"/>
      <c r="M116" s="1"/>
      <c r="N116" s="1"/>
    </row>
    <row r="117" spans="1:14" ht="15.75" customHeight="1">
      <c r="A117" s="105"/>
      <c r="I117" s="17"/>
      <c r="J117" s="17"/>
      <c r="K117" s="17"/>
      <c r="L117" s="18"/>
      <c r="M117" s="1"/>
      <c r="N117" s="1"/>
    </row>
    <row r="118" spans="1:14" ht="15.75" customHeight="1">
      <c r="A118" s="105"/>
      <c r="I118" s="17"/>
      <c r="J118" s="17"/>
      <c r="K118" s="17"/>
      <c r="L118" s="18"/>
      <c r="M118" s="1"/>
      <c r="N118" s="1"/>
    </row>
    <row r="119" spans="1:14" ht="15.75" customHeight="1">
      <c r="A119" s="105"/>
      <c r="I119" s="17"/>
      <c r="J119" s="17"/>
      <c r="K119" s="17"/>
      <c r="L119" s="18"/>
      <c r="M119" s="1"/>
      <c r="N119" s="1"/>
    </row>
    <row r="120" spans="1:14" ht="15.75" customHeight="1">
      <c r="A120" s="105"/>
      <c r="I120" s="17"/>
      <c r="J120" s="17"/>
      <c r="K120" s="17"/>
      <c r="L120" s="18"/>
      <c r="M120" s="1"/>
      <c r="N120" s="1"/>
    </row>
    <row r="121" spans="1:14" ht="15.75" customHeight="1">
      <c r="A121" s="105"/>
      <c r="I121" s="17"/>
      <c r="J121" s="17"/>
      <c r="K121" s="17"/>
      <c r="L121" s="18"/>
      <c r="M121" s="1"/>
      <c r="N121" s="1"/>
    </row>
    <row r="122" spans="1:14" ht="15.75" customHeight="1">
      <c r="A122" s="105"/>
      <c r="I122" s="17"/>
      <c r="J122" s="17"/>
      <c r="K122" s="17"/>
      <c r="L122" s="18"/>
      <c r="M122" s="1"/>
      <c r="N122" s="1"/>
    </row>
    <row r="123" spans="1:14" ht="15.75" customHeight="1">
      <c r="A123" s="105"/>
      <c r="I123" s="17"/>
      <c r="J123" s="17"/>
      <c r="K123" s="17"/>
      <c r="L123" s="18"/>
      <c r="M123" s="1"/>
      <c r="N123" s="1"/>
    </row>
    <row r="124" spans="1:14" ht="15.75" customHeight="1">
      <c r="A124" s="105"/>
      <c r="I124" s="17"/>
      <c r="J124" s="17"/>
      <c r="K124" s="17"/>
      <c r="L124" s="18"/>
      <c r="M124" s="1"/>
      <c r="N124" s="1"/>
    </row>
    <row r="125" spans="1:14" ht="15.75" customHeight="1">
      <c r="A125" s="105"/>
      <c r="I125" s="17"/>
      <c r="J125" s="17"/>
      <c r="K125" s="17"/>
      <c r="L125" s="18"/>
      <c r="M125" s="1"/>
      <c r="N125" s="1"/>
    </row>
    <row r="126" spans="1:14" ht="15.75" customHeight="1">
      <c r="A126" s="105"/>
      <c r="I126" s="17"/>
      <c r="J126" s="17"/>
      <c r="K126" s="17"/>
      <c r="L126" s="18"/>
      <c r="M126" s="1"/>
      <c r="N126" s="1"/>
    </row>
    <row r="127" spans="1:14" ht="15.75" customHeight="1">
      <c r="A127" s="105"/>
      <c r="I127" s="17"/>
      <c r="J127" s="17"/>
      <c r="K127" s="17"/>
      <c r="L127" s="18"/>
      <c r="M127" s="1"/>
      <c r="N127" s="1"/>
    </row>
    <row r="128" spans="1:14" ht="15.75" customHeight="1">
      <c r="A128" s="105"/>
      <c r="I128" s="17"/>
      <c r="J128" s="17"/>
      <c r="K128" s="17"/>
      <c r="L128" s="18"/>
      <c r="M128" s="1"/>
      <c r="N128" s="1"/>
    </row>
    <row r="129" spans="1:14" ht="15.75" customHeight="1">
      <c r="A129" s="105"/>
      <c r="I129" s="17"/>
      <c r="J129" s="17"/>
      <c r="K129" s="17"/>
      <c r="L129" s="18"/>
      <c r="M129" s="1"/>
      <c r="N129" s="1"/>
    </row>
    <row r="130" spans="1:14" ht="15.75" customHeight="1">
      <c r="A130" s="105"/>
      <c r="I130" s="17"/>
      <c r="J130" s="17"/>
      <c r="K130" s="17"/>
      <c r="L130" s="18"/>
      <c r="M130" s="1"/>
      <c r="N130" s="1"/>
    </row>
    <row r="131" spans="1:14" ht="15.75" customHeight="1">
      <c r="A131" s="105"/>
      <c r="I131" s="17"/>
      <c r="J131" s="17"/>
      <c r="K131" s="17"/>
      <c r="L131" s="18"/>
      <c r="M131" s="1"/>
      <c r="N131" s="1"/>
    </row>
    <row r="132" spans="1:14" ht="15.75" customHeight="1">
      <c r="A132" s="105"/>
      <c r="I132" s="17"/>
      <c r="J132" s="17"/>
      <c r="K132" s="17"/>
      <c r="L132" s="18"/>
      <c r="M132" s="1"/>
      <c r="N132" s="1"/>
    </row>
    <row r="133" spans="1:14" ht="15.75" customHeight="1">
      <c r="A133" s="105"/>
      <c r="I133" s="17"/>
      <c r="J133" s="17"/>
      <c r="K133" s="17"/>
      <c r="L133" s="18"/>
      <c r="M133" s="1"/>
      <c r="N133" s="1"/>
    </row>
    <row r="134" spans="1:14" ht="15.75" customHeight="1">
      <c r="A134" s="105"/>
      <c r="I134" s="17"/>
      <c r="J134" s="17"/>
      <c r="K134" s="17"/>
      <c r="L134" s="18"/>
      <c r="M134" s="1"/>
      <c r="N134" s="1"/>
    </row>
    <row r="135" spans="1:14" ht="15.75" customHeight="1">
      <c r="A135" s="105"/>
      <c r="I135" s="17"/>
      <c r="J135" s="17"/>
      <c r="K135" s="17"/>
      <c r="L135" s="18"/>
      <c r="M135" s="1"/>
      <c r="N135" s="1"/>
    </row>
    <row r="136" spans="1:14" ht="15.75" customHeight="1">
      <c r="A136" s="105"/>
      <c r="I136" s="17"/>
      <c r="J136" s="17"/>
      <c r="K136" s="17"/>
      <c r="L136" s="18"/>
      <c r="M136" s="1"/>
      <c r="N136" s="1"/>
    </row>
    <row r="137" spans="1:14" ht="15.75" customHeight="1">
      <c r="A137" s="105"/>
      <c r="I137" s="17"/>
      <c r="J137" s="17"/>
      <c r="K137" s="17"/>
      <c r="L137" s="18"/>
      <c r="M137" s="1"/>
      <c r="N137" s="1"/>
    </row>
    <row r="138" spans="1:14" ht="15.75" customHeight="1">
      <c r="A138" s="105"/>
      <c r="I138" s="17"/>
      <c r="J138" s="17"/>
      <c r="K138" s="17"/>
      <c r="L138" s="18"/>
      <c r="M138" s="1"/>
      <c r="N138" s="1"/>
    </row>
    <row r="139" spans="1:14" ht="15.75" customHeight="1">
      <c r="A139" s="105"/>
      <c r="I139" s="17"/>
      <c r="J139" s="17"/>
      <c r="K139" s="17"/>
      <c r="L139" s="18"/>
      <c r="M139" s="1"/>
      <c r="N139" s="1"/>
    </row>
    <row r="140" spans="1:14" ht="15.75" customHeight="1">
      <c r="A140" s="105"/>
      <c r="I140" s="17"/>
      <c r="J140" s="17"/>
      <c r="K140" s="17"/>
      <c r="L140" s="18"/>
      <c r="M140" s="1"/>
      <c r="N140" s="1"/>
    </row>
    <row r="141" spans="1:14" ht="15.75" customHeight="1">
      <c r="A141" s="105"/>
      <c r="I141" s="17"/>
      <c r="J141" s="17"/>
      <c r="K141" s="17"/>
      <c r="L141" s="18"/>
      <c r="M141" s="1"/>
      <c r="N141" s="1"/>
    </row>
    <row r="142" spans="1:14" ht="15.75" customHeight="1">
      <c r="A142" s="105"/>
      <c r="I142" s="17"/>
      <c r="J142" s="17"/>
      <c r="K142" s="17"/>
      <c r="L142" s="18"/>
      <c r="M142" s="1"/>
      <c r="N142" s="1"/>
    </row>
    <row r="143" spans="1:14" ht="15.75" customHeight="1">
      <c r="A143" s="105"/>
      <c r="I143" s="17"/>
      <c r="J143" s="17"/>
      <c r="K143" s="17"/>
      <c r="L143" s="18"/>
      <c r="M143" s="1"/>
      <c r="N143" s="1"/>
    </row>
    <row r="144" spans="1:14" ht="15.75" customHeight="1">
      <c r="A144" s="105"/>
      <c r="I144" s="17"/>
      <c r="J144" s="17"/>
      <c r="K144" s="17"/>
      <c r="L144" s="18"/>
      <c r="M144" s="1"/>
      <c r="N144" s="1"/>
    </row>
    <row r="145" spans="1:14" ht="15.75" customHeight="1">
      <c r="A145" s="105"/>
      <c r="I145" s="17"/>
      <c r="J145" s="17"/>
      <c r="K145" s="17"/>
      <c r="L145" s="18"/>
      <c r="M145" s="1"/>
      <c r="N145" s="1"/>
    </row>
    <row r="146" spans="1:14" ht="15.75" customHeight="1">
      <c r="A146" s="105"/>
      <c r="I146" s="17"/>
      <c r="J146" s="17"/>
      <c r="K146" s="17"/>
      <c r="L146" s="18"/>
      <c r="M146" s="1"/>
      <c r="N146" s="1"/>
    </row>
    <row r="147" spans="1:14" ht="15.75" customHeight="1">
      <c r="A147" s="105"/>
      <c r="I147" s="17"/>
      <c r="J147" s="17"/>
      <c r="K147" s="17"/>
      <c r="L147" s="18"/>
      <c r="M147" s="1"/>
      <c r="N147" s="1"/>
    </row>
    <row r="148" spans="1:14" ht="15.75" customHeight="1">
      <c r="A148" s="105"/>
      <c r="I148" s="17"/>
      <c r="J148" s="17"/>
      <c r="K148" s="17"/>
      <c r="L148" s="18"/>
      <c r="M148" s="1"/>
      <c r="N148" s="1"/>
    </row>
    <row r="149" spans="1:14" ht="15.75" customHeight="1">
      <c r="A149" s="105"/>
      <c r="I149" s="17"/>
      <c r="J149" s="17"/>
      <c r="K149" s="17"/>
      <c r="L149" s="18"/>
      <c r="M149" s="1"/>
      <c r="N149" s="1"/>
    </row>
    <row r="150" spans="1:14" ht="15.75" customHeight="1">
      <c r="A150" s="105"/>
      <c r="I150" s="17"/>
      <c r="J150" s="17"/>
      <c r="K150" s="17"/>
      <c r="L150" s="18"/>
      <c r="M150" s="1"/>
      <c r="N150" s="1"/>
    </row>
    <row r="151" spans="1:14" ht="15.75" customHeight="1">
      <c r="A151" s="105"/>
      <c r="I151" s="17"/>
      <c r="J151" s="17"/>
      <c r="K151" s="17"/>
      <c r="L151" s="18"/>
      <c r="M151" s="1"/>
      <c r="N151" s="1"/>
    </row>
    <row r="152" spans="1:14" ht="15.75" customHeight="1">
      <c r="A152" s="105"/>
      <c r="I152" s="17"/>
      <c r="J152" s="17"/>
      <c r="K152" s="17"/>
      <c r="L152" s="18"/>
      <c r="M152" s="1"/>
      <c r="N152" s="1"/>
    </row>
    <row r="153" spans="1:14" ht="15.75" customHeight="1">
      <c r="A153" s="105"/>
      <c r="I153" s="17"/>
      <c r="J153" s="17"/>
      <c r="K153" s="17"/>
      <c r="L153" s="18"/>
      <c r="M153" s="1"/>
      <c r="N153" s="1"/>
    </row>
    <row r="154" spans="1:14" ht="15.75" customHeight="1">
      <c r="A154" s="105"/>
      <c r="I154" s="17"/>
      <c r="J154" s="17"/>
      <c r="K154" s="17"/>
      <c r="L154" s="18"/>
      <c r="M154" s="1"/>
      <c r="N154" s="1"/>
    </row>
    <row r="155" spans="1:14" ht="15.75" customHeight="1">
      <c r="A155" s="105"/>
      <c r="I155" s="17"/>
      <c r="J155" s="17"/>
      <c r="K155" s="17"/>
      <c r="L155" s="18"/>
      <c r="M155" s="1"/>
      <c r="N155" s="1"/>
    </row>
    <row r="156" spans="1:14" ht="15.75" customHeight="1">
      <c r="A156" s="105"/>
      <c r="I156" s="17"/>
      <c r="J156" s="17"/>
      <c r="K156" s="17"/>
      <c r="L156" s="18"/>
      <c r="M156" s="1"/>
      <c r="N156" s="1"/>
    </row>
    <row r="157" spans="1:14" ht="15.75" customHeight="1">
      <c r="A157" s="105"/>
      <c r="I157" s="17"/>
      <c r="J157" s="17"/>
      <c r="K157" s="17"/>
      <c r="L157" s="18"/>
      <c r="M157" s="1"/>
      <c r="N157" s="1"/>
    </row>
    <row r="158" spans="1:14" ht="15.75" customHeight="1">
      <c r="A158" s="105"/>
      <c r="I158" s="17"/>
      <c r="J158" s="17"/>
      <c r="K158" s="17"/>
      <c r="L158" s="18"/>
      <c r="M158" s="1"/>
      <c r="N158" s="1"/>
    </row>
    <row r="159" spans="1:14" ht="15.75" customHeight="1">
      <c r="A159" s="105"/>
      <c r="I159" s="17"/>
      <c r="J159" s="17"/>
      <c r="K159" s="17"/>
      <c r="L159" s="18"/>
      <c r="M159" s="1"/>
      <c r="N159" s="1"/>
    </row>
    <row r="160" spans="1:14" ht="15.75" customHeight="1">
      <c r="A160" s="105"/>
      <c r="I160" s="17"/>
      <c r="J160" s="17"/>
      <c r="K160" s="17"/>
      <c r="L160" s="18"/>
      <c r="M160" s="1"/>
      <c r="N160" s="1"/>
    </row>
    <row r="161" spans="1:14" ht="15.75" customHeight="1">
      <c r="A161" s="105"/>
      <c r="I161" s="17"/>
      <c r="J161" s="17"/>
      <c r="K161" s="17"/>
      <c r="L161" s="18"/>
      <c r="M161" s="1"/>
      <c r="N161" s="1"/>
    </row>
    <row r="162" spans="1:14" ht="15.75" customHeight="1">
      <c r="A162" s="105"/>
      <c r="I162" s="17"/>
      <c r="J162" s="17"/>
      <c r="K162" s="17"/>
      <c r="L162" s="18"/>
      <c r="M162" s="1"/>
      <c r="N162" s="1"/>
    </row>
    <row r="163" spans="1:14" ht="15.75" customHeight="1">
      <c r="A163" s="105"/>
      <c r="I163" s="17"/>
      <c r="J163" s="17"/>
      <c r="K163" s="17"/>
      <c r="L163" s="18"/>
      <c r="M163" s="1"/>
      <c r="N163" s="1"/>
    </row>
    <row r="164" spans="1:14" ht="15.75" customHeight="1">
      <c r="A164" s="105"/>
      <c r="I164" s="17"/>
      <c r="J164" s="17"/>
      <c r="K164" s="17"/>
      <c r="L164" s="18"/>
      <c r="M164" s="1"/>
      <c r="N164" s="1"/>
    </row>
    <row r="165" spans="1:14" ht="15.75" customHeight="1">
      <c r="A165" s="105"/>
      <c r="I165" s="17"/>
      <c r="J165" s="17"/>
      <c r="K165" s="17"/>
      <c r="L165" s="18"/>
      <c r="M165" s="1"/>
      <c r="N165" s="1"/>
    </row>
    <row r="166" spans="1:14" ht="15.75" customHeight="1">
      <c r="A166" s="105"/>
      <c r="I166" s="17"/>
      <c r="J166" s="17"/>
      <c r="K166" s="17"/>
      <c r="L166" s="18"/>
      <c r="M166" s="1"/>
      <c r="N166" s="1"/>
    </row>
    <row r="167" spans="1:14" ht="15.75" customHeight="1">
      <c r="A167" s="105"/>
      <c r="I167" s="17"/>
      <c r="J167" s="17"/>
      <c r="K167" s="17"/>
      <c r="L167" s="18"/>
      <c r="M167" s="1"/>
      <c r="N167" s="1"/>
    </row>
    <row r="168" spans="1:14" ht="15.75" customHeight="1">
      <c r="A168" s="105"/>
      <c r="I168" s="17"/>
      <c r="J168" s="17"/>
      <c r="K168" s="17"/>
      <c r="L168" s="18"/>
      <c r="M168" s="1"/>
      <c r="N168" s="1"/>
    </row>
    <row r="169" spans="1:14" ht="15.75" customHeight="1">
      <c r="A169" s="105"/>
      <c r="I169" s="17"/>
      <c r="J169" s="17"/>
      <c r="K169" s="17"/>
      <c r="L169" s="18"/>
      <c r="M169" s="1"/>
      <c r="N169" s="1"/>
    </row>
    <row r="170" spans="1:14" ht="15.75" customHeight="1">
      <c r="A170" s="105"/>
      <c r="I170" s="17"/>
      <c r="J170" s="17"/>
      <c r="K170" s="17"/>
      <c r="L170" s="18"/>
      <c r="M170" s="1"/>
      <c r="N170" s="1"/>
    </row>
    <row r="171" spans="1:14" ht="15.75" customHeight="1">
      <c r="A171" s="105"/>
      <c r="I171" s="17"/>
      <c r="J171" s="17"/>
      <c r="K171" s="17"/>
      <c r="L171" s="18"/>
      <c r="M171" s="1"/>
      <c r="N171" s="1"/>
    </row>
    <row r="172" spans="1:14" ht="15.75" customHeight="1">
      <c r="A172" s="105"/>
      <c r="I172" s="17"/>
      <c r="J172" s="17"/>
      <c r="K172" s="17"/>
      <c r="L172" s="18"/>
      <c r="M172" s="1"/>
      <c r="N172" s="1"/>
    </row>
    <row r="173" spans="1:14" ht="15.75" customHeight="1">
      <c r="A173" s="105"/>
      <c r="I173" s="17"/>
      <c r="J173" s="17"/>
      <c r="K173" s="17"/>
      <c r="L173" s="18"/>
      <c r="M173" s="1"/>
      <c r="N173" s="1"/>
    </row>
    <row r="174" spans="1:14" ht="15.75" customHeight="1">
      <c r="A174" s="105"/>
      <c r="I174" s="17"/>
      <c r="J174" s="17"/>
      <c r="K174" s="17"/>
      <c r="L174" s="18"/>
      <c r="M174" s="1"/>
      <c r="N174" s="1"/>
    </row>
    <row r="175" spans="1:14" ht="15.75" customHeight="1">
      <c r="A175" s="105"/>
      <c r="I175" s="17"/>
      <c r="J175" s="17"/>
      <c r="K175" s="17"/>
      <c r="L175" s="18"/>
      <c r="M175" s="1"/>
      <c r="N175" s="1"/>
    </row>
    <row r="176" spans="1:14" ht="15.75" customHeight="1">
      <c r="A176" s="105"/>
      <c r="I176" s="17"/>
      <c r="J176" s="17"/>
      <c r="K176" s="17"/>
      <c r="L176" s="18"/>
      <c r="M176" s="1"/>
      <c r="N176" s="1"/>
    </row>
    <row r="177" spans="1:14" ht="15.75" customHeight="1">
      <c r="A177" s="105"/>
      <c r="I177" s="17"/>
      <c r="J177" s="17"/>
      <c r="K177" s="17"/>
      <c r="L177" s="18"/>
      <c r="M177" s="1"/>
      <c r="N177" s="1"/>
    </row>
    <row r="178" spans="1:14" ht="15.75" customHeight="1">
      <c r="A178" s="105"/>
      <c r="I178" s="17"/>
      <c r="J178" s="17"/>
      <c r="K178" s="17"/>
      <c r="L178" s="18"/>
      <c r="M178" s="1"/>
      <c r="N178" s="1"/>
    </row>
    <row r="179" spans="1:14" ht="15.75" customHeight="1">
      <c r="A179" s="105"/>
      <c r="I179" s="17"/>
      <c r="J179" s="17"/>
      <c r="K179" s="17"/>
      <c r="L179" s="18"/>
      <c r="M179" s="1"/>
      <c r="N179" s="1"/>
    </row>
    <row r="180" spans="1:14" ht="15.75" customHeight="1">
      <c r="A180" s="105"/>
      <c r="I180" s="17"/>
      <c r="J180" s="17"/>
      <c r="K180" s="17"/>
      <c r="L180" s="18"/>
      <c r="M180" s="1"/>
      <c r="N180" s="1"/>
    </row>
    <row r="181" spans="1:14" ht="15.75" customHeight="1">
      <c r="A181" s="105"/>
      <c r="I181" s="17"/>
      <c r="J181" s="17"/>
      <c r="K181" s="17"/>
      <c r="L181" s="18"/>
      <c r="M181" s="1"/>
      <c r="N181" s="1"/>
    </row>
    <row r="182" spans="1:14" ht="15.75" customHeight="1">
      <c r="A182" s="105"/>
      <c r="I182" s="17"/>
      <c r="J182" s="17"/>
      <c r="K182" s="17"/>
      <c r="L182" s="18"/>
      <c r="M182" s="1"/>
      <c r="N182" s="1"/>
    </row>
    <row r="183" spans="1:14" ht="15.75" customHeight="1">
      <c r="A183" s="105"/>
      <c r="I183" s="17"/>
      <c r="J183" s="17"/>
      <c r="K183" s="17"/>
      <c r="L183" s="18"/>
      <c r="M183" s="1"/>
      <c r="N183" s="1"/>
    </row>
    <row r="184" spans="1:14" ht="15.75" customHeight="1">
      <c r="A184" s="105"/>
      <c r="I184" s="17"/>
      <c r="J184" s="17"/>
      <c r="K184" s="17"/>
      <c r="L184" s="18"/>
      <c r="M184" s="1"/>
      <c r="N184" s="1"/>
    </row>
    <row r="185" spans="1:14" ht="15.75" customHeight="1">
      <c r="A185" s="105"/>
      <c r="I185" s="17"/>
      <c r="J185" s="17"/>
      <c r="K185" s="17"/>
      <c r="L185" s="18"/>
      <c r="M185" s="1"/>
      <c r="N185" s="1"/>
    </row>
    <row r="186" spans="1:14" ht="15.75" customHeight="1">
      <c r="A186" s="105"/>
      <c r="I186" s="17"/>
      <c r="J186" s="17"/>
      <c r="K186" s="17"/>
      <c r="L186" s="18"/>
      <c r="M186" s="1"/>
      <c r="N186" s="1"/>
    </row>
    <row r="187" spans="1:14" ht="15.75" customHeight="1">
      <c r="A187" s="105"/>
      <c r="I187" s="17"/>
      <c r="J187" s="17"/>
      <c r="K187" s="17"/>
      <c r="L187" s="18"/>
      <c r="M187" s="1"/>
      <c r="N187" s="1"/>
    </row>
    <row r="188" spans="1:14" ht="15.75" customHeight="1">
      <c r="A188" s="105"/>
      <c r="I188" s="17"/>
      <c r="J188" s="17"/>
      <c r="K188" s="17"/>
      <c r="L188" s="18"/>
      <c r="M188" s="1"/>
      <c r="N188" s="1"/>
    </row>
    <row r="189" spans="1:14" ht="15.75" customHeight="1">
      <c r="A189" s="105"/>
      <c r="I189" s="17"/>
      <c r="J189" s="17"/>
      <c r="K189" s="17"/>
      <c r="L189" s="18"/>
      <c r="M189" s="1"/>
      <c r="N189" s="1"/>
    </row>
    <row r="190" spans="1:14" ht="15.75" customHeight="1">
      <c r="A190" s="105"/>
      <c r="I190" s="17"/>
      <c r="J190" s="17"/>
      <c r="K190" s="17"/>
      <c r="L190" s="18"/>
      <c r="M190" s="1"/>
      <c r="N190" s="1"/>
    </row>
    <row r="191" spans="1:14" ht="15.75" customHeight="1">
      <c r="A191" s="105"/>
      <c r="I191" s="17"/>
      <c r="J191" s="17"/>
      <c r="K191" s="17"/>
      <c r="L191" s="18"/>
      <c r="M191" s="1"/>
      <c r="N191" s="1"/>
    </row>
    <row r="192" spans="1:14" ht="15.75" customHeight="1">
      <c r="A192" s="105"/>
      <c r="I192" s="17"/>
      <c r="J192" s="17"/>
      <c r="K192" s="17"/>
      <c r="L192" s="18"/>
      <c r="M192" s="1"/>
      <c r="N192" s="1"/>
    </row>
    <row r="193" spans="1:14" ht="15.75" customHeight="1">
      <c r="A193" s="105"/>
      <c r="I193" s="17"/>
      <c r="J193" s="17"/>
      <c r="K193" s="17"/>
      <c r="L193" s="18"/>
      <c r="M193" s="1"/>
      <c r="N193" s="1"/>
    </row>
    <row r="194" spans="1:14" ht="15.75" customHeight="1">
      <c r="A194" s="105"/>
      <c r="I194" s="17"/>
      <c r="J194" s="17"/>
      <c r="K194" s="17"/>
      <c r="L194" s="18"/>
      <c r="M194" s="1"/>
      <c r="N194" s="1"/>
    </row>
    <row r="195" spans="1:14" ht="15.75" customHeight="1">
      <c r="A195" s="105"/>
      <c r="I195" s="17"/>
      <c r="J195" s="17"/>
      <c r="K195" s="17"/>
      <c r="L195" s="18"/>
      <c r="M195" s="1"/>
      <c r="N195" s="1"/>
    </row>
    <row r="196" spans="1:14" ht="15.75" customHeight="1">
      <c r="A196" s="105"/>
      <c r="I196" s="17"/>
      <c r="J196" s="17"/>
      <c r="K196" s="17"/>
      <c r="L196" s="18"/>
      <c r="M196" s="1"/>
      <c r="N196" s="1"/>
    </row>
    <row r="197" spans="1:14" ht="15.75" customHeight="1">
      <c r="A197" s="105"/>
      <c r="I197" s="17"/>
      <c r="J197" s="17"/>
      <c r="K197" s="17"/>
      <c r="L197" s="18"/>
      <c r="M197" s="1"/>
      <c r="N197" s="1"/>
    </row>
    <row r="198" spans="1:14" ht="15.75" customHeight="1">
      <c r="A198" s="105"/>
      <c r="I198" s="17"/>
      <c r="J198" s="17"/>
      <c r="K198" s="17"/>
      <c r="L198" s="18"/>
      <c r="M198" s="1"/>
      <c r="N198" s="1"/>
    </row>
    <row r="199" spans="1:14" ht="15.75" customHeight="1">
      <c r="A199" s="105"/>
      <c r="I199" s="17"/>
      <c r="J199" s="17"/>
      <c r="K199" s="17"/>
      <c r="L199" s="18"/>
      <c r="M199" s="1"/>
      <c r="N199" s="1"/>
    </row>
    <row r="200" spans="1:14" ht="15.75" customHeight="1">
      <c r="A200" s="105"/>
      <c r="I200" s="17"/>
      <c r="J200" s="17"/>
      <c r="K200" s="17"/>
      <c r="L200" s="18"/>
      <c r="M200" s="1"/>
      <c r="N200" s="1"/>
    </row>
    <row r="201" spans="1:14" ht="15.75" customHeight="1">
      <c r="A201" s="105"/>
      <c r="I201" s="17"/>
      <c r="J201" s="17"/>
      <c r="K201" s="17"/>
      <c r="L201" s="18"/>
      <c r="M201" s="1"/>
      <c r="N201" s="1"/>
    </row>
    <row r="202" spans="1:14" ht="15.75" customHeight="1">
      <c r="A202" s="105"/>
      <c r="I202" s="17"/>
      <c r="J202" s="17"/>
      <c r="K202" s="17"/>
      <c r="L202" s="18"/>
      <c r="M202" s="1"/>
      <c r="N202" s="1"/>
    </row>
    <row r="203" spans="1:14" ht="15.75" customHeight="1">
      <c r="A203" s="105"/>
      <c r="I203" s="17"/>
      <c r="J203" s="17"/>
      <c r="K203" s="17"/>
      <c r="L203" s="18"/>
      <c r="M203" s="1"/>
      <c r="N203" s="1"/>
    </row>
    <row r="204" spans="1:14" ht="15.75" customHeight="1">
      <c r="A204" s="105"/>
      <c r="I204" s="17"/>
      <c r="J204" s="17"/>
      <c r="K204" s="17"/>
      <c r="L204" s="18"/>
      <c r="M204" s="1"/>
      <c r="N204" s="1"/>
    </row>
    <row r="205" spans="1:14" ht="15.75" customHeight="1">
      <c r="A205" s="105"/>
      <c r="I205" s="17"/>
      <c r="J205" s="17"/>
      <c r="K205" s="17"/>
      <c r="L205" s="18"/>
      <c r="M205" s="1"/>
      <c r="N205" s="1"/>
    </row>
    <row r="206" spans="1:14" ht="15.75" customHeight="1">
      <c r="A206" s="105"/>
      <c r="I206" s="17"/>
      <c r="J206" s="17"/>
      <c r="K206" s="17"/>
      <c r="L206" s="18"/>
      <c r="M206" s="1"/>
      <c r="N206" s="1"/>
    </row>
    <row r="207" spans="1:14" ht="15.75" customHeight="1">
      <c r="A207" s="105"/>
      <c r="I207" s="17"/>
      <c r="J207" s="17"/>
      <c r="K207" s="17"/>
      <c r="L207" s="18"/>
      <c r="M207" s="1"/>
      <c r="N207" s="1"/>
    </row>
    <row r="208" spans="1:14" ht="15.75" customHeight="1">
      <c r="A208" s="105"/>
      <c r="I208" s="17"/>
      <c r="J208" s="17"/>
      <c r="K208" s="17"/>
      <c r="L208" s="18"/>
      <c r="M208" s="1"/>
      <c r="N208" s="1"/>
    </row>
    <row r="209" spans="1:14" ht="15.75" customHeight="1">
      <c r="A209" s="105"/>
      <c r="I209" s="17"/>
      <c r="J209" s="17"/>
      <c r="K209" s="17"/>
      <c r="L209" s="18"/>
      <c r="M209" s="1"/>
      <c r="N209" s="1"/>
    </row>
    <row r="210" spans="1:14" ht="15.75" customHeight="1">
      <c r="A210" s="105"/>
      <c r="I210" s="17"/>
      <c r="J210" s="17"/>
      <c r="K210" s="17"/>
      <c r="L210" s="18"/>
      <c r="M210" s="1"/>
      <c r="N210" s="1"/>
    </row>
    <row r="211" spans="1:14" ht="15.75" customHeight="1">
      <c r="A211" s="105"/>
      <c r="I211" s="17"/>
      <c r="J211" s="17"/>
      <c r="K211" s="17"/>
      <c r="L211" s="18"/>
      <c r="M211" s="1"/>
      <c r="N211" s="1"/>
    </row>
    <row r="212" spans="1:14" ht="15.75" customHeight="1">
      <c r="A212" s="105"/>
      <c r="I212" s="17"/>
      <c r="J212" s="17"/>
      <c r="K212" s="17"/>
      <c r="L212" s="18"/>
      <c r="M212" s="1"/>
      <c r="N212" s="1"/>
    </row>
    <row r="213" spans="1:14" ht="15.75" customHeight="1">
      <c r="A213" s="105"/>
      <c r="I213" s="17"/>
      <c r="J213" s="17"/>
      <c r="K213" s="17"/>
      <c r="L213" s="18"/>
      <c r="M213" s="1"/>
      <c r="N213" s="1"/>
    </row>
    <row r="214" spans="1:14" ht="15.75" customHeight="1">
      <c r="A214" s="105"/>
      <c r="I214" s="17"/>
      <c r="J214" s="17"/>
      <c r="K214" s="17"/>
      <c r="L214" s="18"/>
      <c r="M214" s="1"/>
      <c r="N214" s="1"/>
    </row>
    <row r="215" spans="1:14" ht="15.75" customHeight="1">
      <c r="A215" s="105"/>
      <c r="I215" s="17"/>
      <c r="J215" s="17"/>
      <c r="K215" s="17"/>
      <c r="L215" s="18"/>
      <c r="M215" s="1"/>
      <c r="N215" s="1"/>
    </row>
    <row r="216" spans="1:14" ht="15.75" customHeight="1">
      <c r="A216" s="105"/>
      <c r="I216" s="17"/>
      <c r="J216" s="17"/>
      <c r="K216" s="17"/>
      <c r="L216" s="18"/>
      <c r="M216" s="1"/>
      <c r="N216" s="1"/>
    </row>
    <row r="217" spans="1:14" ht="15.75" customHeight="1">
      <c r="A217" s="105"/>
      <c r="I217" s="17"/>
      <c r="J217" s="17"/>
      <c r="K217" s="17"/>
      <c r="L217" s="18"/>
      <c r="M217" s="1"/>
      <c r="N217" s="1"/>
    </row>
    <row r="218" spans="1:14" ht="15.75" customHeight="1">
      <c r="A218" s="105"/>
      <c r="I218" s="17"/>
      <c r="J218" s="17"/>
      <c r="K218" s="17"/>
      <c r="L218" s="18"/>
      <c r="M218" s="1"/>
      <c r="N218" s="1"/>
    </row>
    <row r="219" spans="1:14" ht="15.75" customHeight="1">
      <c r="A219" s="105"/>
      <c r="I219" s="17"/>
      <c r="J219" s="17"/>
      <c r="K219" s="17"/>
      <c r="L219" s="18"/>
      <c r="M219" s="1"/>
      <c r="N219" s="1"/>
    </row>
    <row r="220" spans="1:14" ht="15.75" customHeight="1">
      <c r="A220" s="105"/>
      <c r="I220" s="17"/>
      <c r="J220" s="17"/>
      <c r="K220" s="17"/>
      <c r="L220" s="18"/>
      <c r="M220" s="1"/>
      <c r="N220" s="1"/>
    </row>
    <row r="221" spans="1:14" ht="15.75" customHeight="1">
      <c r="A221" s="105"/>
      <c r="I221" s="17"/>
      <c r="J221" s="17"/>
      <c r="K221" s="17"/>
      <c r="L221" s="18"/>
      <c r="M221" s="1"/>
      <c r="N221" s="1"/>
    </row>
    <row r="222" spans="1:14" ht="15.75" customHeight="1">
      <c r="A222" s="105"/>
      <c r="I222" s="17"/>
      <c r="J222" s="17"/>
      <c r="K222" s="17"/>
      <c r="L222" s="18"/>
      <c r="M222" s="1"/>
      <c r="N222" s="1"/>
    </row>
    <row r="223" spans="1:14" ht="15.75" customHeight="1">
      <c r="A223" s="105"/>
      <c r="I223" s="17"/>
      <c r="J223" s="17"/>
      <c r="K223" s="17"/>
      <c r="L223" s="18"/>
      <c r="M223" s="1"/>
      <c r="N223" s="1"/>
    </row>
    <row r="224" spans="1:14" ht="15.75" customHeight="1">
      <c r="A224" s="105"/>
      <c r="I224" s="17"/>
      <c r="J224" s="17"/>
      <c r="K224" s="17"/>
      <c r="L224" s="18"/>
      <c r="M224" s="1"/>
      <c r="N224" s="1"/>
    </row>
    <row r="225" spans="1:14" ht="15.75" customHeight="1">
      <c r="A225" s="105"/>
      <c r="I225" s="17"/>
      <c r="J225" s="17"/>
      <c r="K225" s="17"/>
      <c r="L225" s="18"/>
      <c r="M225" s="1"/>
      <c r="N225" s="1"/>
    </row>
    <row r="226" spans="1:14" ht="15.75" customHeight="1">
      <c r="A226" s="105"/>
      <c r="I226" s="17"/>
      <c r="J226" s="17"/>
      <c r="K226" s="17"/>
      <c r="L226" s="18"/>
      <c r="M226" s="1"/>
      <c r="N226" s="1"/>
    </row>
    <row r="227" spans="1:14" ht="15.75" customHeight="1">
      <c r="A227" s="105"/>
      <c r="I227" s="17"/>
      <c r="J227" s="17"/>
      <c r="K227" s="17"/>
      <c r="L227" s="18"/>
      <c r="M227" s="1"/>
      <c r="N227" s="1"/>
    </row>
    <row r="228" spans="1:14" ht="15.75" customHeight="1">
      <c r="A228" s="105"/>
      <c r="I228" s="17"/>
      <c r="J228" s="17"/>
      <c r="K228" s="17"/>
      <c r="L228" s="18"/>
      <c r="M228" s="1"/>
      <c r="N228" s="1"/>
    </row>
    <row r="229" spans="1:14" ht="15.75" customHeight="1">
      <c r="A229" s="105"/>
      <c r="I229" s="17"/>
      <c r="J229" s="17"/>
      <c r="K229" s="17"/>
      <c r="L229" s="18"/>
      <c r="M229" s="1"/>
      <c r="N229" s="1"/>
    </row>
    <row r="230" spans="1:14" ht="15.75" customHeight="1">
      <c r="A230" s="105"/>
      <c r="I230" s="17"/>
      <c r="J230" s="17"/>
      <c r="K230" s="17"/>
      <c r="L230" s="18"/>
      <c r="M230" s="1"/>
      <c r="N230" s="1"/>
    </row>
    <row r="231" spans="1:14" ht="15.75" customHeight="1">
      <c r="A231" s="105"/>
      <c r="I231" s="17"/>
      <c r="J231" s="17"/>
      <c r="K231" s="17"/>
      <c r="L231" s="18"/>
      <c r="M231" s="1"/>
      <c r="N231" s="1"/>
    </row>
    <row r="232" spans="1:14" ht="15.75" customHeight="1">
      <c r="A232" s="105"/>
      <c r="I232" s="17"/>
      <c r="J232" s="17"/>
      <c r="K232" s="17"/>
      <c r="L232" s="18"/>
      <c r="M232" s="1"/>
      <c r="N232" s="1"/>
    </row>
    <row r="233" spans="1:14" ht="15.75" customHeight="1">
      <c r="A233" s="105"/>
      <c r="I233" s="17"/>
      <c r="J233" s="17"/>
      <c r="K233" s="17"/>
      <c r="L233" s="18"/>
      <c r="M233" s="1"/>
      <c r="N233" s="1"/>
    </row>
    <row r="234" spans="1:14" ht="15.75" customHeight="1">
      <c r="A234" s="105"/>
      <c r="I234" s="17"/>
      <c r="J234" s="17"/>
      <c r="K234" s="17"/>
      <c r="L234" s="18"/>
      <c r="M234" s="1"/>
      <c r="N234" s="1"/>
    </row>
    <row r="235" spans="1:14" ht="15.75" customHeight="1">
      <c r="A235" s="105"/>
      <c r="I235" s="17"/>
      <c r="J235" s="17"/>
      <c r="K235" s="17"/>
      <c r="L235" s="18"/>
      <c r="M235" s="1"/>
      <c r="N235" s="1"/>
    </row>
    <row r="236" spans="1:14" ht="15.75" customHeight="1">
      <c r="A236" s="105"/>
      <c r="I236" s="17"/>
      <c r="J236" s="17"/>
      <c r="K236" s="17"/>
      <c r="L236" s="18"/>
      <c r="M236" s="1"/>
      <c r="N236" s="1"/>
    </row>
    <row r="237" spans="1:14" ht="15.75" customHeight="1">
      <c r="A237" s="105"/>
      <c r="I237" s="17"/>
      <c r="J237" s="17"/>
      <c r="K237" s="17"/>
      <c r="L237" s="18"/>
      <c r="M237" s="1"/>
      <c r="N237" s="1"/>
    </row>
    <row r="238" spans="1:14" ht="15.75" customHeight="1">
      <c r="A238" s="105"/>
      <c r="I238" s="17"/>
      <c r="J238" s="17"/>
      <c r="K238" s="17"/>
      <c r="L238" s="18"/>
      <c r="M238" s="1"/>
      <c r="N238" s="1"/>
    </row>
    <row r="239" spans="1:14" ht="15.75" customHeight="1">
      <c r="A239" s="105"/>
      <c r="I239" s="17"/>
      <c r="J239" s="17"/>
      <c r="K239" s="17"/>
      <c r="L239" s="18"/>
      <c r="M239" s="1"/>
      <c r="N239" s="1"/>
    </row>
    <row r="240" spans="1:14" ht="15.75" customHeight="1">
      <c r="A240" s="105"/>
      <c r="I240" s="17"/>
      <c r="J240" s="17"/>
      <c r="K240" s="17"/>
      <c r="L240" s="18"/>
      <c r="M240" s="1"/>
      <c r="N240" s="1"/>
    </row>
    <row r="241" spans="1:14" ht="15.75" customHeight="1">
      <c r="A241" s="105"/>
      <c r="I241" s="17"/>
      <c r="J241" s="17"/>
      <c r="K241" s="17"/>
      <c r="L241" s="18"/>
      <c r="M241" s="1"/>
      <c r="N241" s="1"/>
    </row>
    <row r="242" spans="1:14" ht="15.75" customHeight="1">
      <c r="A242" s="105"/>
      <c r="I242" s="17"/>
      <c r="J242" s="17"/>
      <c r="K242" s="17"/>
      <c r="L242" s="18"/>
      <c r="M242" s="1"/>
      <c r="N242" s="1"/>
    </row>
    <row r="243" spans="1:14" ht="15.75" customHeight="1">
      <c r="A243" s="105"/>
      <c r="I243" s="17"/>
      <c r="J243" s="17"/>
      <c r="K243" s="17"/>
      <c r="L243" s="18"/>
      <c r="M243" s="1"/>
      <c r="N243" s="1"/>
    </row>
    <row r="244" spans="1:14" ht="15.75" customHeight="1">
      <c r="A244" s="105"/>
      <c r="I244" s="17"/>
      <c r="J244" s="17"/>
      <c r="K244" s="17"/>
      <c r="L244" s="18"/>
      <c r="M244" s="1"/>
      <c r="N244" s="1"/>
    </row>
    <row r="245" spans="1:14" ht="15.75" customHeight="1">
      <c r="A245" s="105"/>
      <c r="I245" s="17"/>
      <c r="J245" s="17"/>
      <c r="K245" s="17"/>
      <c r="L245" s="18"/>
      <c r="M245" s="1"/>
      <c r="N245" s="1"/>
    </row>
    <row r="246" spans="1:14" ht="15.75" customHeight="1">
      <c r="A246" s="105"/>
      <c r="I246" s="17"/>
      <c r="J246" s="17"/>
      <c r="K246" s="17"/>
      <c r="L246" s="18"/>
      <c r="M246" s="1"/>
      <c r="N246" s="1"/>
    </row>
    <row r="247" spans="1:14" ht="15.75" customHeight="1">
      <c r="A247" s="105"/>
      <c r="I247" s="17"/>
      <c r="J247" s="17"/>
      <c r="K247" s="17"/>
      <c r="L247" s="18"/>
      <c r="M247" s="1"/>
      <c r="N247" s="1"/>
    </row>
    <row r="248" spans="1:14" ht="15.75" customHeight="1">
      <c r="A248" s="105"/>
      <c r="I248" s="17"/>
      <c r="J248" s="17"/>
      <c r="K248" s="17"/>
      <c r="L248" s="18"/>
      <c r="M248" s="1"/>
      <c r="N248" s="1"/>
    </row>
    <row r="249" spans="1:14" ht="15.75" customHeight="1">
      <c r="A249" s="105"/>
      <c r="I249" s="17"/>
      <c r="J249" s="17"/>
      <c r="K249" s="17"/>
      <c r="L249" s="18"/>
      <c r="M249" s="1"/>
      <c r="N249" s="1"/>
    </row>
    <row r="250" spans="1:14" ht="15.75" customHeight="1">
      <c r="A250" s="105"/>
      <c r="I250" s="17"/>
      <c r="J250" s="17"/>
      <c r="K250" s="17"/>
      <c r="L250" s="18"/>
      <c r="M250" s="1"/>
      <c r="N250" s="1"/>
    </row>
    <row r="251" spans="1:14" ht="15.75" customHeight="1">
      <c r="A251" s="105"/>
      <c r="I251" s="17"/>
      <c r="J251" s="17"/>
      <c r="K251" s="17"/>
      <c r="L251" s="18"/>
      <c r="M251" s="1"/>
      <c r="N251" s="1"/>
    </row>
    <row r="252" spans="1:14" ht="15.75" customHeight="1">
      <c r="A252" s="105"/>
      <c r="I252" s="17"/>
      <c r="J252" s="17"/>
      <c r="K252" s="17"/>
      <c r="L252" s="18"/>
      <c r="M252" s="1"/>
      <c r="N252" s="1"/>
    </row>
    <row r="253" spans="1:14" ht="15.75" customHeight="1">
      <c r="A253" s="105"/>
      <c r="I253" s="17"/>
      <c r="J253" s="17"/>
      <c r="K253" s="17"/>
      <c r="L253" s="18"/>
      <c r="M253" s="1"/>
      <c r="N253" s="1"/>
    </row>
    <row r="254" spans="1:14" ht="15.75" customHeight="1">
      <c r="A254" s="105"/>
      <c r="I254" s="17"/>
      <c r="J254" s="17"/>
      <c r="K254" s="17"/>
      <c r="L254" s="18"/>
      <c r="M254" s="1"/>
      <c r="N254" s="1"/>
    </row>
    <row r="255" spans="1:14" ht="15.75" customHeight="1">
      <c r="A255" s="105"/>
      <c r="I255" s="17"/>
      <c r="J255" s="17"/>
      <c r="K255" s="17"/>
      <c r="L255" s="18"/>
      <c r="M255" s="1"/>
      <c r="N255" s="1"/>
    </row>
    <row r="256" spans="1:14" ht="15.75" customHeight="1">
      <c r="A256" s="105"/>
      <c r="I256" s="17"/>
      <c r="J256" s="17"/>
      <c r="K256" s="17"/>
      <c r="L256" s="18"/>
      <c r="M256" s="1"/>
      <c r="N256" s="1"/>
    </row>
    <row r="257" spans="1:14" ht="15.75" customHeight="1">
      <c r="A257" s="105"/>
      <c r="I257" s="17"/>
      <c r="J257" s="17"/>
      <c r="K257" s="17"/>
      <c r="L257" s="18"/>
      <c r="M257" s="1"/>
      <c r="N257" s="1"/>
    </row>
    <row r="258" spans="1:14" ht="15.75" customHeight="1">
      <c r="A258" s="105"/>
      <c r="I258" s="17"/>
      <c r="J258" s="17"/>
      <c r="K258" s="17"/>
      <c r="L258" s="18"/>
      <c r="M258" s="1"/>
      <c r="N258" s="1"/>
    </row>
    <row r="259" spans="1:14" ht="15.75" customHeight="1">
      <c r="A259" s="105"/>
      <c r="I259" s="17"/>
      <c r="J259" s="17"/>
      <c r="K259" s="17"/>
      <c r="L259" s="18"/>
      <c r="M259" s="1"/>
      <c r="N259" s="1"/>
    </row>
    <row r="260" spans="1:14" ht="15.75" customHeight="1">
      <c r="A260" s="105"/>
      <c r="I260" s="17"/>
      <c r="J260" s="17"/>
      <c r="K260" s="17"/>
      <c r="L260" s="18"/>
      <c r="M260" s="1"/>
      <c r="N260" s="1"/>
    </row>
    <row r="261" spans="1:14" ht="15.75" customHeight="1">
      <c r="A261" s="105"/>
      <c r="I261" s="17"/>
      <c r="J261" s="17"/>
      <c r="K261" s="17"/>
      <c r="L261" s="18"/>
      <c r="M261" s="1"/>
      <c r="N261" s="1"/>
    </row>
    <row r="262" spans="1:14" ht="15.75" customHeight="1">
      <c r="A262" s="105"/>
      <c r="I262" s="17"/>
      <c r="J262" s="17"/>
      <c r="K262" s="17"/>
      <c r="L262" s="18"/>
      <c r="M262" s="1"/>
      <c r="N262" s="1"/>
    </row>
    <row r="263" spans="1:14" ht="15.75" customHeight="1">
      <c r="A263" s="105"/>
      <c r="I263" s="17"/>
      <c r="J263" s="17"/>
      <c r="K263" s="17"/>
      <c r="L263" s="18"/>
      <c r="M263" s="1"/>
      <c r="N263" s="1"/>
    </row>
    <row r="264" spans="1:14" ht="15.75" customHeight="1">
      <c r="A264" s="105"/>
      <c r="I264" s="17"/>
      <c r="J264" s="17"/>
      <c r="K264" s="17"/>
      <c r="L264" s="18"/>
      <c r="M264" s="1"/>
      <c r="N264" s="1"/>
    </row>
    <row r="265" spans="1:14" ht="15.75" customHeight="1">
      <c r="A265" s="105"/>
      <c r="I265" s="17"/>
      <c r="J265" s="17"/>
      <c r="K265" s="17"/>
      <c r="L265" s="18"/>
      <c r="M265" s="1"/>
      <c r="N265" s="1"/>
    </row>
    <row r="266" spans="1:14" ht="15.75" customHeight="1">
      <c r="A266" s="105"/>
      <c r="I266" s="17"/>
      <c r="J266" s="17"/>
      <c r="K266" s="17"/>
      <c r="L266" s="18"/>
      <c r="M266" s="1"/>
      <c r="N266" s="1"/>
    </row>
    <row r="267" spans="1:14" ht="15.75" customHeight="1">
      <c r="A267" s="105"/>
      <c r="I267" s="17"/>
      <c r="J267" s="17"/>
      <c r="K267" s="17"/>
      <c r="L267" s="18"/>
      <c r="M267" s="1"/>
      <c r="N267" s="1"/>
    </row>
    <row r="268" spans="1:14" ht="15.75" customHeight="1">
      <c r="A268" s="105"/>
      <c r="I268" s="17"/>
      <c r="J268" s="17"/>
      <c r="K268" s="17"/>
      <c r="L268" s="18"/>
      <c r="M268" s="1"/>
      <c r="N268" s="1"/>
    </row>
    <row r="269" spans="1:14" ht="15.75" customHeight="1">
      <c r="A269" s="105"/>
      <c r="I269" s="17"/>
      <c r="J269" s="17"/>
      <c r="K269" s="17"/>
      <c r="L269" s="18"/>
      <c r="M269" s="1"/>
      <c r="N269" s="1"/>
    </row>
    <row r="270" spans="1:14" ht="15.75" customHeight="1">
      <c r="A270" s="105"/>
      <c r="I270" s="17"/>
      <c r="J270" s="17"/>
      <c r="K270" s="17"/>
      <c r="L270" s="18"/>
      <c r="M270" s="1"/>
      <c r="N270" s="1"/>
    </row>
    <row r="271" spans="1:14" ht="15.75" customHeight="1">
      <c r="A271" s="105"/>
      <c r="I271" s="17"/>
      <c r="J271" s="17"/>
      <c r="K271" s="17"/>
      <c r="L271" s="18"/>
      <c r="M271" s="1"/>
      <c r="N271" s="1"/>
    </row>
    <row r="272" spans="1:14" ht="15.75" customHeight="1">
      <c r="A272" s="105"/>
      <c r="I272" s="17"/>
      <c r="J272" s="17"/>
      <c r="K272" s="17"/>
      <c r="L272" s="18"/>
      <c r="M272" s="1"/>
      <c r="N272" s="1"/>
    </row>
    <row r="273" spans="1:14" ht="15.75" customHeight="1">
      <c r="A273" s="105"/>
      <c r="I273" s="17"/>
      <c r="J273" s="17"/>
      <c r="K273" s="17"/>
      <c r="L273" s="18"/>
      <c r="M273" s="1"/>
      <c r="N273" s="1"/>
    </row>
    <row r="274" spans="1:14" ht="15.75" customHeight="1">
      <c r="A274" s="105"/>
      <c r="I274" s="17"/>
      <c r="J274" s="17"/>
      <c r="K274" s="17"/>
      <c r="L274" s="18"/>
      <c r="M274" s="1"/>
      <c r="N274" s="1"/>
    </row>
    <row r="275" spans="1:14" ht="15.75" customHeight="1">
      <c r="A275" s="105"/>
      <c r="I275" s="17"/>
      <c r="J275" s="17"/>
      <c r="K275" s="17"/>
      <c r="L275" s="18"/>
      <c r="M275" s="1"/>
      <c r="N275" s="1"/>
    </row>
    <row r="276" spans="1:14" ht="15.75" customHeight="1">
      <c r="A276" s="105"/>
      <c r="I276" s="17"/>
      <c r="J276" s="17"/>
      <c r="K276" s="17"/>
      <c r="L276" s="18"/>
      <c r="M276" s="1"/>
      <c r="N276" s="1"/>
    </row>
    <row r="277" spans="1:14" ht="15.75" customHeight="1">
      <c r="A277" s="105"/>
      <c r="I277" s="17"/>
      <c r="J277" s="17"/>
      <c r="K277" s="17"/>
      <c r="L277" s="18"/>
      <c r="M277" s="1"/>
      <c r="N277" s="1"/>
    </row>
    <row r="278" spans="1:14" ht="15.75" customHeight="1">
      <c r="A278" s="105"/>
      <c r="I278" s="17"/>
      <c r="J278" s="17"/>
      <c r="K278" s="17"/>
      <c r="L278" s="18"/>
      <c r="M278" s="1"/>
      <c r="N278" s="1"/>
    </row>
    <row r="279" spans="1:14" ht="15.75" customHeight="1">
      <c r="A279" s="105"/>
      <c r="I279" s="17"/>
      <c r="J279" s="17"/>
      <c r="K279" s="17"/>
      <c r="L279" s="18"/>
      <c r="M279" s="1"/>
      <c r="N279" s="1"/>
    </row>
    <row r="280" spans="1:14" ht="15.75" customHeight="1">
      <c r="A280" s="105"/>
      <c r="I280" s="17"/>
      <c r="J280" s="17"/>
      <c r="K280" s="17"/>
      <c r="L280" s="18"/>
      <c r="M280" s="1"/>
      <c r="N280" s="1"/>
    </row>
    <row r="281" spans="1:14" ht="15.75" customHeight="1">
      <c r="A281" s="105"/>
      <c r="I281" s="17"/>
      <c r="J281" s="17"/>
      <c r="K281" s="17"/>
      <c r="L281" s="18"/>
      <c r="M281" s="1"/>
      <c r="N281" s="1"/>
    </row>
    <row r="282" spans="1:14" ht="15.75" customHeight="1">
      <c r="A282" s="105"/>
      <c r="I282" s="17"/>
      <c r="J282" s="17"/>
      <c r="K282" s="17"/>
      <c r="L282" s="18"/>
      <c r="M282" s="1"/>
      <c r="N282" s="1"/>
    </row>
    <row r="283" spans="1:14" ht="15.75" customHeight="1">
      <c r="A283" s="105"/>
      <c r="I283" s="17"/>
      <c r="J283" s="17"/>
      <c r="K283" s="17"/>
      <c r="L283" s="18"/>
      <c r="M283" s="1"/>
      <c r="N283" s="1"/>
    </row>
    <row r="284" spans="1:14" ht="15.75" customHeight="1">
      <c r="A284" s="105"/>
      <c r="I284" s="17"/>
      <c r="J284" s="17"/>
      <c r="K284" s="17"/>
      <c r="L284" s="18"/>
      <c r="M284" s="1"/>
      <c r="N284" s="1"/>
    </row>
    <row r="285" spans="1:14" ht="15.75" customHeight="1">
      <c r="A285" s="105"/>
      <c r="I285" s="17"/>
      <c r="J285" s="17"/>
      <c r="K285" s="17"/>
      <c r="L285" s="18"/>
      <c r="M285" s="1"/>
      <c r="N285" s="1"/>
    </row>
    <row r="286" spans="1:14" ht="15.75" customHeight="1">
      <c r="A286" s="105"/>
      <c r="I286" s="17"/>
      <c r="J286" s="17"/>
      <c r="K286" s="17"/>
      <c r="L286" s="18"/>
      <c r="M286" s="1"/>
      <c r="N286" s="1"/>
    </row>
    <row r="287" spans="1:14" ht="15.75" customHeight="1">
      <c r="A287" s="105"/>
      <c r="I287" s="17"/>
      <c r="J287" s="17"/>
      <c r="K287" s="17"/>
      <c r="L287" s="18"/>
      <c r="M287" s="1"/>
      <c r="N287" s="1"/>
    </row>
    <row r="288" spans="1:14" ht="15.75" customHeight="1">
      <c r="A288" s="105"/>
      <c r="I288" s="17"/>
      <c r="J288" s="17"/>
      <c r="K288" s="17"/>
      <c r="L288" s="18"/>
      <c r="M288" s="1"/>
      <c r="N288" s="1"/>
    </row>
    <row r="289" spans="1:14" ht="15.75" customHeight="1">
      <c r="A289" s="105"/>
      <c r="I289" s="17"/>
      <c r="J289" s="17"/>
      <c r="K289" s="17"/>
      <c r="L289" s="18"/>
      <c r="M289" s="1"/>
      <c r="N289" s="1"/>
    </row>
    <row r="290" spans="1:14" ht="15.75" customHeight="1">
      <c r="A290" s="105"/>
      <c r="I290" s="17"/>
      <c r="J290" s="17"/>
      <c r="K290" s="17"/>
      <c r="L290" s="18"/>
      <c r="M290" s="1"/>
      <c r="N290" s="1"/>
    </row>
    <row r="291" spans="1:14" ht="15.75" customHeight="1">
      <c r="A291" s="105"/>
      <c r="I291" s="17"/>
      <c r="J291" s="17"/>
      <c r="K291" s="17"/>
      <c r="L291" s="18"/>
      <c r="M291" s="1"/>
      <c r="N291" s="1"/>
    </row>
    <row r="292" spans="1:14" ht="15.75" customHeight="1">
      <c r="A292" s="105"/>
      <c r="I292" s="17"/>
      <c r="J292" s="17"/>
      <c r="K292" s="17"/>
      <c r="L292" s="18"/>
      <c r="M292" s="1"/>
      <c r="N292" s="1"/>
    </row>
    <row r="293" spans="1:14" ht="15.75" customHeight="1">
      <c r="A293" s="105"/>
      <c r="I293" s="17"/>
      <c r="J293" s="17"/>
      <c r="K293" s="17"/>
      <c r="L293" s="18"/>
      <c r="M293" s="1"/>
      <c r="N293" s="1"/>
    </row>
    <row r="294" spans="1:14" ht="15.75" customHeight="1">
      <c r="A294" s="105"/>
      <c r="I294" s="17"/>
      <c r="J294" s="17"/>
      <c r="K294" s="17"/>
      <c r="L294" s="18"/>
      <c r="M294" s="1"/>
      <c r="N294" s="1"/>
    </row>
    <row r="295" spans="1:14" ht="15.75" customHeight="1">
      <c r="A295" s="105"/>
      <c r="I295" s="17"/>
      <c r="J295" s="17"/>
      <c r="K295" s="17"/>
      <c r="L295" s="18"/>
      <c r="M295" s="1"/>
      <c r="N295" s="1"/>
    </row>
    <row r="296" spans="1:14" ht="15.75" customHeight="1">
      <c r="A296" s="105"/>
      <c r="I296" s="17"/>
      <c r="J296" s="17"/>
      <c r="K296" s="17"/>
      <c r="L296" s="18"/>
      <c r="M296" s="1"/>
      <c r="N296" s="1"/>
    </row>
    <row r="297" spans="1:14" ht="15.75" customHeight="1">
      <c r="A297" s="105"/>
      <c r="I297" s="17"/>
      <c r="J297" s="17"/>
      <c r="K297" s="17"/>
      <c r="L297" s="18"/>
      <c r="M297" s="1"/>
      <c r="N297" s="1"/>
    </row>
    <row r="298" spans="1:14" ht="15.75" customHeight="1">
      <c r="A298" s="105"/>
      <c r="I298" s="17"/>
      <c r="J298" s="17"/>
      <c r="K298" s="17"/>
      <c r="L298" s="18"/>
      <c r="M298" s="1"/>
      <c r="N298" s="1"/>
    </row>
    <row r="299" spans="1:14" ht="15.75" customHeight="1">
      <c r="A299" s="105"/>
      <c r="I299" s="17"/>
      <c r="J299" s="17"/>
      <c r="K299" s="17"/>
      <c r="L299" s="18"/>
      <c r="M299" s="1"/>
      <c r="N299" s="1"/>
    </row>
    <row r="300" spans="1:14" ht="15.75" customHeight="1">
      <c r="A300" s="105"/>
      <c r="I300" s="17"/>
      <c r="J300" s="17"/>
      <c r="K300" s="17"/>
      <c r="L300" s="18"/>
      <c r="M300" s="1"/>
      <c r="N300" s="1"/>
    </row>
    <row r="301" spans="1:14" ht="15.75" customHeight="1">
      <c r="A301" s="105"/>
      <c r="I301" s="17"/>
      <c r="J301" s="17"/>
      <c r="K301" s="17"/>
      <c r="L301" s="18"/>
      <c r="M301" s="1"/>
      <c r="N301" s="1"/>
    </row>
    <row r="302" spans="1:14" ht="15.75" customHeight="1">
      <c r="A302" s="105"/>
      <c r="I302" s="17"/>
      <c r="J302" s="17"/>
      <c r="K302" s="17"/>
      <c r="L302" s="18"/>
      <c r="M302" s="1"/>
      <c r="N302" s="1"/>
    </row>
    <row r="303" spans="1:14" ht="15.75" customHeight="1">
      <c r="A303" s="105"/>
      <c r="I303" s="17"/>
      <c r="J303" s="17"/>
      <c r="K303" s="17"/>
      <c r="L303" s="18"/>
      <c r="M303" s="1"/>
      <c r="N303" s="1"/>
    </row>
    <row r="304" spans="1:14" ht="15.75" customHeight="1">
      <c r="A304" s="105"/>
      <c r="I304" s="17"/>
      <c r="J304" s="17"/>
      <c r="K304" s="17"/>
      <c r="L304" s="18"/>
      <c r="M304" s="1"/>
      <c r="N304" s="1"/>
    </row>
    <row r="305" spans="1:14" ht="15.75" customHeight="1">
      <c r="A305" s="105"/>
      <c r="I305" s="17"/>
      <c r="J305" s="17"/>
      <c r="K305" s="17"/>
      <c r="L305" s="18"/>
      <c r="M305" s="1"/>
      <c r="N305" s="1"/>
    </row>
    <row r="306" spans="1:14" ht="15.75" customHeight="1">
      <c r="A306" s="105"/>
      <c r="I306" s="17"/>
      <c r="J306" s="17"/>
      <c r="K306" s="17"/>
      <c r="L306" s="18"/>
      <c r="M306" s="1"/>
      <c r="N306" s="1"/>
    </row>
    <row r="307" spans="1:14" ht="15.75" customHeight="1">
      <c r="A307" s="105"/>
      <c r="I307" s="17"/>
      <c r="J307" s="17"/>
      <c r="K307" s="17"/>
      <c r="L307" s="18"/>
      <c r="M307" s="1"/>
      <c r="N307" s="1"/>
    </row>
    <row r="308" spans="1:14" ht="15.75" customHeight="1">
      <c r="A308" s="105"/>
      <c r="I308" s="17"/>
      <c r="J308" s="17"/>
      <c r="K308" s="17"/>
      <c r="L308" s="18"/>
      <c r="M308" s="1"/>
      <c r="N308" s="1"/>
    </row>
    <row r="309" spans="1:14" ht="15.75" customHeight="1">
      <c r="A309" s="105"/>
      <c r="I309" s="17"/>
      <c r="J309" s="17"/>
      <c r="K309" s="17"/>
      <c r="L309" s="18"/>
      <c r="M309" s="1"/>
      <c r="N309" s="1"/>
    </row>
    <row r="310" spans="1:14" ht="15.75" customHeight="1">
      <c r="A310" s="105"/>
      <c r="I310" s="17"/>
      <c r="J310" s="17"/>
      <c r="K310" s="17"/>
      <c r="L310" s="18"/>
      <c r="M310" s="1"/>
      <c r="N310" s="1"/>
    </row>
    <row r="311" spans="1:14" ht="15.75" customHeight="1">
      <c r="A311" s="105"/>
      <c r="I311" s="17"/>
      <c r="J311" s="17"/>
      <c r="K311" s="17"/>
      <c r="L311" s="18"/>
      <c r="M311" s="1"/>
      <c r="N311" s="1"/>
    </row>
    <row r="312" spans="1:14" ht="15.75" customHeight="1">
      <c r="A312" s="105"/>
      <c r="I312" s="17"/>
      <c r="J312" s="17"/>
      <c r="K312" s="17"/>
      <c r="L312" s="18"/>
      <c r="M312" s="1"/>
      <c r="N312" s="1"/>
    </row>
    <row r="313" spans="1:14" ht="15.75" customHeight="1">
      <c r="A313" s="105"/>
      <c r="I313" s="17"/>
      <c r="J313" s="17"/>
      <c r="K313" s="17"/>
      <c r="L313" s="18"/>
      <c r="M313" s="1"/>
      <c r="N313" s="1"/>
    </row>
    <row r="314" spans="1:14" ht="15.75" customHeight="1">
      <c r="A314" s="105"/>
      <c r="I314" s="17"/>
      <c r="J314" s="17"/>
      <c r="K314" s="17"/>
      <c r="L314" s="18"/>
      <c r="M314" s="1"/>
      <c r="N314" s="1"/>
    </row>
    <row r="315" spans="1:14" ht="15.75" customHeight="1">
      <c r="A315" s="105"/>
      <c r="I315" s="17"/>
      <c r="J315" s="17"/>
      <c r="K315" s="17"/>
      <c r="L315" s="18"/>
      <c r="M315" s="1"/>
      <c r="N315" s="1"/>
    </row>
    <row r="316" spans="1:14" ht="15.75" customHeight="1">
      <c r="A316" s="105"/>
      <c r="I316" s="17"/>
      <c r="J316" s="17"/>
      <c r="K316" s="17"/>
      <c r="L316" s="18"/>
      <c r="M316" s="1"/>
      <c r="N316" s="1"/>
    </row>
    <row r="317" spans="1:14" ht="15.75" customHeight="1">
      <c r="A317" s="105"/>
      <c r="I317" s="17"/>
      <c r="J317" s="17"/>
      <c r="K317" s="17"/>
      <c r="L317" s="18"/>
      <c r="M317" s="1"/>
      <c r="N317" s="1"/>
    </row>
    <row r="318" spans="1:14" ht="15.75" customHeight="1">
      <c r="A318" s="105"/>
      <c r="I318" s="17"/>
      <c r="J318" s="17"/>
      <c r="K318" s="17"/>
      <c r="L318" s="18"/>
      <c r="M318" s="1"/>
      <c r="N318" s="1"/>
    </row>
    <row r="319" spans="1:14" ht="15.75" customHeight="1">
      <c r="A319" s="105"/>
      <c r="I319" s="17"/>
      <c r="J319" s="17"/>
      <c r="K319" s="17"/>
      <c r="L319" s="18"/>
      <c r="M319" s="1"/>
      <c r="N319" s="1"/>
    </row>
    <row r="320" spans="1:14" ht="15.75" customHeight="1">
      <c r="A320" s="105"/>
      <c r="I320" s="17"/>
      <c r="J320" s="17"/>
      <c r="K320" s="17"/>
      <c r="L320" s="18"/>
      <c r="M320" s="1"/>
      <c r="N320" s="1"/>
    </row>
    <row r="321" spans="1:14" ht="15.75" customHeight="1">
      <c r="A321" s="105"/>
      <c r="I321" s="17"/>
      <c r="J321" s="17"/>
      <c r="K321" s="17"/>
      <c r="L321" s="18"/>
      <c r="M321" s="1"/>
      <c r="N321" s="1"/>
    </row>
    <row r="322" spans="1:14" ht="15.75" customHeight="1">
      <c r="A322" s="105"/>
      <c r="I322" s="17"/>
      <c r="J322" s="17"/>
      <c r="K322" s="17"/>
      <c r="L322" s="18"/>
      <c r="M322" s="1"/>
      <c r="N322" s="1"/>
    </row>
    <row r="323" spans="1:14" ht="15.75" customHeight="1">
      <c r="A323" s="105"/>
      <c r="I323" s="17"/>
      <c r="J323" s="17"/>
      <c r="K323" s="17"/>
      <c r="L323" s="18"/>
      <c r="M323" s="1"/>
      <c r="N323" s="1"/>
    </row>
    <row r="324" spans="1:14" ht="15.75" customHeight="1">
      <c r="A324" s="105"/>
      <c r="I324" s="17"/>
      <c r="J324" s="17"/>
      <c r="K324" s="17"/>
      <c r="L324" s="18"/>
      <c r="M324" s="1"/>
      <c r="N324" s="1"/>
    </row>
    <row r="325" spans="1:14" ht="15.75" customHeight="1">
      <c r="A325" s="105"/>
      <c r="I325" s="17"/>
      <c r="J325" s="17"/>
      <c r="K325" s="17"/>
      <c r="L325" s="18"/>
      <c r="M325" s="1"/>
      <c r="N325" s="1"/>
    </row>
    <row r="326" spans="1:14" ht="15.75" customHeight="1">
      <c r="A326" s="105"/>
      <c r="I326" s="17"/>
      <c r="J326" s="17"/>
      <c r="K326" s="17"/>
      <c r="L326" s="18"/>
      <c r="M326" s="1"/>
      <c r="N326" s="1"/>
    </row>
    <row r="327" spans="1:14" ht="15.75" customHeight="1">
      <c r="A327" s="105"/>
      <c r="I327" s="17"/>
      <c r="J327" s="17"/>
      <c r="K327" s="17"/>
      <c r="L327" s="18"/>
      <c r="M327" s="1"/>
      <c r="N327" s="1"/>
    </row>
    <row r="328" spans="1:14" ht="15.75" customHeight="1">
      <c r="A328" s="105"/>
      <c r="I328" s="17"/>
      <c r="J328" s="17"/>
      <c r="K328" s="17"/>
      <c r="L328" s="18"/>
      <c r="M328" s="1"/>
      <c r="N328" s="1"/>
    </row>
    <row r="329" spans="1:14" ht="15.75" customHeight="1">
      <c r="A329" s="105"/>
      <c r="I329" s="17"/>
      <c r="J329" s="17"/>
      <c r="K329" s="17"/>
      <c r="L329" s="18"/>
      <c r="M329" s="1"/>
      <c r="N329" s="1"/>
    </row>
    <row r="330" spans="1:14" ht="15.75" customHeight="1">
      <c r="A330" s="105"/>
      <c r="I330" s="17"/>
      <c r="J330" s="17"/>
      <c r="K330" s="17"/>
      <c r="L330" s="18"/>
      <c r="M330" s="1"/>
      <c r="N330" s="1"/>
    </row>
    <row r="331" spans="1:14" ht="15.75" customHeight="1">
      <c r="A331" s="105"/>
      <c r="I331" s="17"/>
      <c r="J331" s="17"/>
      <c r="K331" s="17"/>
      <c r="L331" s="18"/>
      <c r="M331" s="1"/>
      <c r="N331" s="1"/>
    </row>
    <row r="332" spans="1:14" ht="15.75" customHeight="1">
      <c r="A332" s="105"/>
      <c r="I332" s="17"/>
      <c r="J332" s="17"/>
      <c r="K332" s="17"/>
      <c r="L332" s="18"/>
      <c r="M332" s="1"/>
      <c r="N332" s="1"/>
    </row>
    <row r="333" spans="1:14" ht="15.75" customHeight="1">
      <c r="A333" s="105"/>
      <c r="I333" s="17"/>
      <c r="J333" s="17"/>
      <c r="K333" s="17"/>
      <c r="L333" s="18"/>
      <c r="M333" s="1"/>
      <c r="N333" s="1"/>
    </row>
    <row r="334" spans="1:14" ht="15.75" customHeight="1">
      <c r="A334" s="105"/>
      <c r="I334" s="17"/>
      <c r="J334" s="17"/>
      <c r="K334" s="17"/>
      <c r="L334" s="18"/>
      <c r="M334" s="1"/>
      <c r="N334" s="1"/>
    </row>
    <row r="335" spans="1:14" ht="15.75" customHeight="1">
      <c r="A335" s="105"/>
      <c r="I335" s="17"/>
      <c r="J335" s="17"/>
      <c r="K335" s="17"/>
      <c r="L335" s="18"/>
      <c r="M335" s="1"/>
      <c r="N335" s="1"/>
    </row>
    <row r="336" spans="1:14" ht="15.75" customHeight="1">
      <c r="A336" s="105"/>
      <c r="I336" s="17"/>
      <c r="J336" s="17"/>
      <c r="K336" s="17"/>
      <c r="L336" s="18"/>
      <c r="M336" s="1"/>
      <c r="N336" s="1"/>
    </row>
    <row r="337" spans="1:14" ht="15.75" customHeight="1">
      <c r="A337" s="105"/>
      <c r="I337" s="17"/>
      <c r="J337" s="17"/>
      <c r="K337" s="17"/>
      <c r="L337" s="18"/>
      <c r="M337" s="1"/>
      <c r="N337" s="1"/>
    </row>
    <row r="338" spans="1:14" ht="15.75" customHeight="1">
      <c r="A338" s="105"/>
      <c r="I338" s="17"/>
      <c r="J338" s="17"/>
      <c r="K338" s="17"/>
      <c r="L338" s="18"/>
      <c r="M338" s="1"/>
      <c r="N338" s="1"/>
    </row>
    <row r="339" spans="1:14" ht="15.75" customHeight="1">
      <c r="A339" s="105"/>
      <c r="I339" s="17"/>
      <c r="J339" s="17"/>
      <c r="K339" s="17"/>
      <c r="L339" s="18"/>
      <c r="M339" s="1"/>
      <c r="N339" s="1"/>
    </row>
    <row r="340" spans="1:14" ht="15.75" customHeight="1">
      <c r="A340" s="105"/>
      <c r="I340" s="17"/>
      <c r="J340" s="17"/>
      <c r="K340" s="17"/>
      <c r="L340" s="18"/>
      <c r="M340" s="1"/>
      <c r="N340" s="1"/>
    </row>
    <row r="341" spans="1:14" ht="15.75" customHeight="1">
      <c r="A341" s="105"/>
      <c r="I341" s="17"/>
      <c r="J341" s="17"/>
      <c r="K341" s="17"/>
      <c r="L341" s="18"/>
      <c r="M341" s="1"/>
      <c r="N341" s="1"/>
    </row>
    <row r="342" spans="1:14" ht="15.75" customHeight="1">
      <c r="A342" s="105"/>
      <c r="I342" s="17"/>
      <c r="J342" s="17"/>
      <c r="K342" s="17"/>
      <c r="L342" s="18"/>
      <c r="M342" s="1"/>
      <c r="N342" s="1"/>
    </row>
    <row r="343" spans="1:14" ht="15.75" customHeight="1">
      <c r="A343" s="105"/>
      <c r="I343" s="17"/>
      <c r="J343" s="17"/>
      <c r="K343" s="17"/>
      <c r="L343" s="18"/>
      <c r="M343" s="1"/>
      <c r="N343" s="1"/>
    </row>
    <row r="344" spans="1:14" ht="15.75" customHeight="1">
      <c r="A344" s="105"/>
      <c r="I344" s="17"/>
      <c r="J344" s="17"/>
      <c r="K344" s="17"/>
      <c r="L344" s="18"/>
      <c r="M344" s="1"/>
      <c r="N344" s="1"/>
    </row>
    <row r="345" spans="1:14" ht="15.75" customHeight="1">
      <c r="A345" s="105"/>
      <c r="I345" s="17"/>
      <c r="J345" s="17"/>
      <c r="K345" s="17"/>
      <c r="L345" s="18"/>
      <c r="M345" s="1"/>
      <c r="N345" s="1"/>
    </row>
    <row r="346" spans="1:14" ht="15.75" customHeight="1">
      <c r="A346" s="105"/>
      <c r="I346" s="17"/>
      <c r="J346" s="17"/>
      <c r="K346" s="17"/>
      <c r="L346" s="18"/>
      <c r="M346" s="1"/>
      <c r="N346" s="1"/>
    </row>
    <row r="347" spans="1:14" ht="15.75" customHeight="1">
      <c r="A347" s="105"/>
      <c r="I347" s="17"/>
      <c r="J347" s="17"/>
      <c r="K347" s="17"/>
      <c r="L347" s="18"/>
      <c r="M347" s="1"/>
      <c r="N347" s="1"/>
    </row>
    <row r="348" spans="1:14" ht="15.75" customHeight="1">
      <c r="A348" s="105"/>
      <c r="I348" s="17"/>
      <c r="J348" s="17"/>
      <c r="K348" s="17"/>
      <c r="L348" s="18"/>
      <c r="M348" s="1"/>
      <c r="N348" s="1"/>
    </row>
    <row r="349" spans="1:14" ht="15.75" customHeight="1">
      <c r="A349" s="105"/>
      <c r="I349" s="17"/>
      <c r="J349" s="17"/>
      <c r="K349" s="17"/>
      <c r="L349" s="18"/>
      <c r="M349" s="1"/>
      <c r="N349" s="1"/>
    </row>
    <row r="350" spans="1:14" ht="15.75" customHeight="1">
      <c r="A350" s="105"/>
      <c r="I350" s="17"/>
      <c r="J350" s="17"/>
      <c r="K350" s="17"/>
      <c r="L350" s="18"/>
      <c r="M350" s="1"/>
      <c r="N350" s="1"/>
    </row>
    <row r="351" spans="1:14" ht="15.75" customHeight="1">
      <c r="A351" s="105"/>
      <c r="I351" s="17"/>
      <c r="J351" s="17"/>
      <c r="K351" s="17"/>
      <c r="L351" s="18"/>
      <c r="M351" s="1"/>
      <c r="N351" s="1"/>
    </row>
    <row r="352" spans="1:14" ht="15.75" customHeight="1">
      <c r="A352" s="105"/>
      <c r="I352" s="17"/>
      <c r="J352" s="17"/>
      <c r="K352" s="17"/>
      <c r="L352" s="18"/>
      <c r="M352" s="1"/>
      <c r="N352" s="1"/>
    </row>
    <row r="353" spans="1:14" ht="15.75" customHeight="1">
      <c r="A353" s="105"/>
      <c r="I353" s="17"/>
      <c r="J353" s="17"/>
      <c r="K353" s="17"/>
      <c r="L353" s="18"/>
      <c r="M353" s="1"/>
      <c r="N353" s="1"/>
    </row>
    <row r="354" spans="1:14" ht="15.75" customHeight="1">
      <c r="A354" s="105"/>
      <c r="I354" s="17"/>
      <c r="J354" s="17"/>
      <c r="K354" s="17"/>
      <c r="L354" s="18"/>
      <c r="M354" s="1"/>
      <c r="N354" s="1"/>
    </row>
    <row r="355" spans="1:14" ht="15.75" customHeight="1">
      <c r="A355" s="105"/>
      <c r="I355" s="17"/>
      <c r="J355" s="17"/>
      <c r="K355" s="17"/>
      <c r="L355" s="18"/>
      <c r="M355" s="1"/>
      <c r="N355" s="1"/>
    </row>
    <row r="356" spans="1:14" ht="15.75" customHeight="1">
      <c r="A356" s="105"/>
      <c r="I356" s="17"/>
      <c r="J356" s="17"/>
      <c r="K356" s="17"/>
      <c r="L356" s="18"/>
      <c r="M356" s="1"/>
      <c r="N356" s="1"/>
    </row>
    <row r="357" spans="1:14" ht="15.75" customHeight="1">
      <c r="A357" s="105"/>
      <c r="I357" s="17"/>
      <c r="J357" s="17"/>
      <c r="K357" s="17"/>
      <c r="L357" s="18"/>
      <c r="M357" s="1"/>
      <c r="N357" s="1"/>
    </row>
    <row r="358" spans="1:14" ht="15.75" customHeight="1">
      <c r="A358" s="105"/>
      <c r="I358" s="17"/>
      <c r="J358" s="17"/>
      <c r="K358" s="17"/>
      <c r="L358" s="18"/>
      <c r="M358" s="1"/>
      <c r="N358" s="1"/>
    </row>
    <row r="359" spans="1:14" ht="15.75" customHeight="1">
      <c r="A359" s="105"/>
      <c r="I359" s="17"/>
      <c r="J359" s="17"/>
      <c r="K359" s="17"/>
      <c r="L359" s="18"/>
      <c r="M359" s="1"/>
      <c r="N359" s="1"/>
    </row>
    <row r="360" spans="1:14" ht="15.75" customHeight="1">
      <c r="A360" s="105"/>
      <c r="I360" s="17"/>
      <c r="J360" s="17"/>
      <c r="K360" s="17"/>
      <c r="L360" s="18"/>
      <c r="M360" s="1"/>
      <c r="N360" s="1"/>
    </row>
    <row r="361" spans="1:14" ht="15.75" customHeight="1">
      <c r="A361" s="105"/>
      <c r="I361" s="17"/>
      <c r="J361" s="17"/>
      <c r="K361" s="17"/>
      <c r="L361" s="18"/>
      <c r="M361" s="1"/>
      <c r="N361" s="1"/>
    </row>
    <row r="362" spans="1:14" ht="15.75" customHeight="1">
      <c r="A362" s="105"/>
      <c r="I362" s="17"/>
      <c r="J362" s="17"/>
      <c r="K362" s="17"/>
      <c r="L362" s="18"/>
      <c r="M362" s="1"/>
      <c r="N362" s="1"/>
    </row>
    <row r="363" spans="1:14" ht="15.75" customHeight="1">
      <c r="A363" s="105"/>
      <c r="I363" s="17"/>
      <c r="J363" s="17"/>
      <c r="K363" s="17"/>
      <c r="L363" s="18"/>
      <c r="M363" s="1"/>
      <c r="N363" s="1"/>
    </row>
    <row r="364" spans="1:14" ht="15.75" customHeight="1">
      <c r="A364" s="105"/>
      <c r="I364" s="17"/>
      <c r="J364" s="17"/>
      <c r="K364" s="17"/>
      <c r="L364" s="18"/>
      <c r="M364" s="1"/>
      <c r="N364" s="1"/>
    </row>
    <row r="365" spans="1:14" ht="15.75" customHeight="1">
      <c r="A365" s="105"/>
      <c r="I365" s="17"/>
      <c r="J365" s="17"/>
      <c r="K365" s="17"/>
      <c r="L365" s="18"/>
      <c r="M365" s="1"/>
      <c r="N365" s="1"/>
    </row>
    <row r="366" spans="1:14" ht="15.75" customHeight="1">
      <c r="A366" s="105"/>
      <c r="I366" s="17"/>
      <c r="J366" s="17"/>
      <c r="K366" s="17"/>
      <c r="L366" s="18"/>
      <c r="M366" s="1"/>
      <c r="N366" s="1"/>
    </row>
    <row r="367" spans="1:14" ht="15.75" customHeight="1">
      <c r="A367" s="105"/>
      <c r="I367" s="17"/>
      <c r="J367" s="17"/>
      <c r="K367" s="17"/>
      <c r="L367" s="18"/>
      <c r="M367" s="1"/>
      <c r="N367" s="1"/>
    </row>
    <row r="368" spans="1:14" ht="15.75" customHeight="1">
      <c r="A368" s="105"/>
      <c r="I368" s="17"/>
      <c r="J368" s="17"/>
      <c r="K368" s="17"/>
      <c r="L368" s="18"/>
      <c r="M368" s="1"/>
      <c r="N368" s="1"/>
    </row>
    <row r="369" spans="1:14" ht="15.75" customHeight="1">
      <c r="A369" s="105"/>
      <c r="I369" s="17"/>
      <c r="J369" s="17"/>
      <c r="K369" s="17"/>
      <c r="L369" s="18"/>
      <c r="M369" s="1"/>
      <c r="N369" s="1"/>
    </row>
    <row r="370" spans="1:14" ht="15.75" customHeight="1">
      <c r="A370" s="105"/>
      <c r="I370" s="17"/>
      <c r="J370" s="17"/>
      <c r="K370" s="17"/>
      <c r="L370" s="18"/>
      <c r="M370" s="1"/>
      <c r="N370" s="1"/>
    </row>
    <row r="371" spans="1:14" ht="15.75" customHeight="1">
      <c r="A371" s="105"/>
      <c r="I371" s="17"/>
      <c r="J371" s="17"/>
      <c r="K371" s="17"/>
      <c r="L371" s="18"/>
      <c r="M371" s="1"/>
      <c r="N371" s="1"/>
    </row>
    <row r="372" spans="1:14" ht="15.75" customHeight="1">
      <c r="A372" s="105"/>
      <c r="I372" s="17"/>
      <c r="J372" s="17"/>
      <c r="K372" s="17"/>
      <c r="L372" s="18"/>
      <c r="M372" s="1"/>
      <c r="N372" s="1"/>
    </row>
    <row r="373" spans="1:14" ht="15.75" customHeight="1">
      <c r="A373" s="105"/>
      <c r="I373" s="17"/>
      <c r="J373" s="17"/>
      <c r="K373" s="17"/>
      <c r="L373" s="18"/>
      <c r="M373" s="1"/>
      <c r="N373" s="1"/>
    </row>
    <row r="374" spans="1:14" ht="15.75" customHeight="1">
      <c r="A374" s="105"/>
      <c r="I374" s="17"/>
      <c r="J374" s="17"/>
      <c r="K374" s="17"/>
      <c r="L374" s="18"/>
      <c r="M374" s="1"/>
      <c r="N374" s="1"/>
    </row>
    <row r="375" spans="1:14" ht="15.75" customHeight="1">
      <c r="A375" s="105"/>
      <c r="I375" s="17"/>
      <c r="J375" s="17"/>
      <c r="K375" s="17"/>
      <c r="L375" s="18"/>
      <c r="M375" s="1"/>
      <c r="N375" s="1"/>
    </row>
    <row r="376" spans="1:14" ht="15.75" customHeight="1">
      <c r="A376" s="105"/>
      <c r="I376" s="17"/>
      <c r="J376" s="17"/>
      <c r="K376" s="17"/>
      <c r="L376" s="18"/>
      <c r="M376" s="1"/>
      <c r="N376" s="1"/>
    </row>
    <row r="377" spans="1:14" ht="15.75" customHeight="1">
      <c r="A377" s="105"/>
      <c r="I377" s="17"/>
      <c r="J377" s="17"/>
      <c r="K377" s="17"/>
      <c r="L377" s="18"/>
      <c r="M377" s="1"/>
      <c r="N377" s="1"/>
    </row>
    <row r="378" spans="1:14" ht="15.75" customHeight="1">
      <c r="A378" s="105"/>
      <c r="I378" s="17"/>
      <c r="J378" s="17"/>
      <c r="K378" s="17"/>
      <c r="L378" s="18"/>
      <c r="M378" s="1"/>
      <c r="N378" s="1"/>
    </row>
    <row r="379" spans="1:14" ht="15.75" customHeight="1">
      <c r="A379" s="105"/>
      <c r="I379" s="17"/>
      <c r="J379" s="17"/>
      <c r="K379" s="17"/>
      <c r="L379" s="18"/>
      <c r="M379" s="1"/>
      <c r="N379" s="1"/>
    </row>
    <row r="380" spans="1:14" ht="15.75" customHeight="1">
      <c r="A380" s="105"/>
      <c r="I380" s="17"/>
      <c r="J380" s="17"/>
      <c r="K380" s="17"/>
      <c r="L380" s="18"/>
      <c r="M380" s="1"/>
      <c r="N380" s="1"/>
    </row>
    <row r="381" spans="1:14" ht="15.75" customHeight="1">
      <c r="A381" s="105"/>
      <c r="I381" s="17"/>
      <c r="J381" s="17"/>
      <c r="K381" s="17"/>
      <c r="L381" s="18"/>
      <c r="M381" s="1"/>
      <c r="N381" s="1"/>
    </row>
    <row r="382" spans="1:14" ht="15.75" customHeight="1">
      <c r="A382" s="105"/>
      <c r="I382" s="17"/>
      <c r="J382" s="17"/>
      <c r="K382" s="17"/>
      <c r="L382" s="18"/>
      <c r="M382" s="1"/>
      <c r="N382" s="1"/>
    </row>
    <row r="383" spans="1:14" ht="15.75" customHeight="1">
      <c r="A383" s="105"/>
      <c r="I383" s="17"/>
      <c r="J383" s="17"/>
      <c r="K383" s="17"/>
      <c r="L383" s="18"/>
      <c r="M383" s="1"/>
      <c r="N383" s="1"/>
    </row>
    <row r="384" spans="1:14" ht="15.75" customHeight="1">
      <c r="A384" s="105"/>
      <c r="I384" s="17"/>
      <c r="J384" s="17"/>
      <c r="K384" s="17"/>
      <c r="L384" s="18"/>
      <c r="M384" s="1"/>
      <c r="N384" s="1"/>
    </row>
    <row r="385" spans="1:14" ht="15.75" customHeight="1">
      <c r="A385" s="105"/>
      <c r="I385" s="17"/>
      <c r="J385" s="17"/>
      <c r="K385" s="17"/>
      <c r="L385" s="18"/>
      <c r="M385" s="1"/>
      <c r="N385" s="1"/>
    </row>
    <row r="386" spans="1:14" ht="15.75" customHeight="1">
      <c r="A386" s="105"/>
      <c r="I386" s="17"/>
      <c r="J386" s="17"/>
      <c r="K386" s="17"/>
      <c r="L386" s="18"/>
      <c r="M386" s="1"/>
      <c r="N386" s="1"/>
    </row>
    <row r="387" spans="1:14" ht="15.75" customHeight="1">
      <c r="A387" s="105"/>
      <c r="I387" s="17"/>
      <c r="J387" s="17"/>
      <c r="K387" s="17"/>
      <c r="L387" s="18"/>
      <c r="M387" s="1"/>
      <c r="N387" s="1"/>
    </row>
    <row r="388" spans="1:14" ht="15.75" customHeight="1">
      <c r="A388" s="105"/>
      <c r="I388" s="17"/>
      <c r="J388" s="17"/>
      <c r="K388" s="17"/>
      <c r="L388" s="18"/>
      <c r="M388" s="1"/>
      <c r="N388" s="1"/>
    </row>
    <row r="389" spans="1:14" ht="15.75" customHeight="1">
      <c r="A389" s="105"/>
      <c r="I389" s="17"/>
      <c r="J389" s="17"/>
      <c r="K389" s="17"/>
      <c r="L389" s="18"/>
      <c r="M389" s="1"/>
      <c r="N389" s="1"/>
    </row>
    <row r="390" spans="1:14" ht="15.75" customHeight="1">
      <c r="A390" s="105"/>
      <c r="I390" s="17"/>
      <c r="J390" s="17"/>
      <c r="K390" s="17"/>
      <c r="L390" s="18"/>
      <c r="M390" s="1"/>
      <c r="N390" s="1"/>
    </row>
    <row r="391" spans="1:14" ht="15.75" customHeight="1">
      <c r="A391" s="105"/>
      <c r="I391" s="17"/>
      <c r="J391" s="17"/>
      <c r="K391" s="17"/>
      <c r="L391" s="18"/>
      <c r="M391" s="1"/>
      <c r="N391" s="1"/>
    </row>
    <row r="392" spans="1:14" ht="15.75" customHeight="1">
      <c r="A392" s="105"/>
      <c r="I392" s="17"/>
      <c r="J392" s="17"/>
      <c r="K392" s="17"/>
      <c r="L392" s="18"/>
      <c r="M392" s="1"/>
      <c r="N392" s="1"/>
    </row>
    <row r="393" spans="1:14" ht="15.75" customHeight="1">
      <c r="A393" s="105"/>
      <c r="I393" s="17"/>
      <c r="J393" s="17"/>
      <c r="K393" s="17"/>
      <c r="L393" s="18"/>
      <c r="M393" s="1"/>
      <c r="N393" s="1"/>
    </row>
    <row r="394" spans="1:14" ht="15.75" customHeight="1">
      <c r="A394" s="105"/>
      <c r="I394" s="17"/>
      <c r="J394" s="17"/>
      <c r="K394" s="17"/>
      <c r="L394" s="18"/>
      <c r="M394" s="1"/>
      <c r="N394" s="1"/>
    </row>
    <row r="395" spans="1:14" ht="15.75" customHeight="1">
      <c r="A395" s="105"/>
      <c r="I395" s="17"/>
      <c r="J395" s="17"/>
      <c r="K395" s="17"/>
      <c r="L395" s="18"/>
      <c r="M395" s="1"/>
      <c r="N395" s="1"/>
    </row>
    <row r="396" spans="1:14" ht="15.75" customHeight="1">
      <c r="A396" s="105"/>
      <c r="I396" s="17"/>
      <c r="J396" s="17"/>
      <c r="K396" s="17"/>
      <c r="L396" s="18"/>
      <c r="M396" s="1"/>
      <c r="N396" s="1"/>
    </row>
    <row r="397" spans="1:14" ht="15.75" customHeight="1">
      <c r="A397" s="105"/>
      <c r="I397" s="17"/>
      <c r="J397" s="17"/>
      <c r="K397" s="17"/>
      <c r="L397" s="18"/>
      <c r="M397" s="1"/>
      <c r="N397" s="1"/>
    </row>
    <row r="398" spans="1:14" ht="15.75" customHeight="1">
      <c r="A398" s="105"/>
      <c r="I398" s="17"/>
      <c r="J398" s="17"/>
      <c r="K398" s="17"/>
      <c r="L398" s="18"/>
      <c r="M398" s="1"/>
      <c r="N398" s="1"/>
    </row>
    <row r="399" spans="1:14" ht="15.75" customHeight="1">
      <c r="A399" s="105"/>
      <c r="I399" s="17"/>
      <c r="J399" s="17"/>
      <c r="K399" s="17"/>
      <c r="L399" s="18"/>
      <c r="M399" s="1"/>
      <c r="N399" s="1"/>
    </row>
    <row r="400" spans="1:14" ht="15.75" customHeight="1">
      <c r="A400" s="105"/>
      <c r="I400" s="17"/>
      <c r="J400" s="17"/>
      <c r="K400" s="17"/>
      <c r="L400" s="18"/>
      <c r="M400" s="1"/>
      <c r="N400" s="1"/>
    </row>
    <row r="401" spans="1:14" ht="15.75" customHeight="1">
      <c r="A401" s="105"/>
      <c r="I401" s="17"/>
      <c r="J401" s="17"/>
      <c r="K401" s="17"/>
      <c r="L401" s="18"/>
      <c r="M401" s="1"/>
      <c r="N401" s="1"/>
    </row>
    <row r="402" spans="1:14" ht="15.75" customHeight="1">
      <c r="A402" s="105"/>
      <c r="I402" s="17"/>
      <c r="J402" s="17"/>
      <c r="K402" s="17"/>
      <c r="L402" s="18"/>
      <c r="M402" s="1"/>
      <c r="N402" s="1"/>
    </row>
    <row r="403" spans="1:14" ht="15.75" customHeight="1">
      <c r="A403" s="105"/>
      <c r="I403" s="17"/>
      <c r="J403" s="17"/>
      <c r="K403" s="17"/>
      <c r="L403" s="18"/>
      <c r="M403" s="1"/>
      <c r="N403" s="1"/>
    </row>
    <row r="404" spans="1:14" ht="15.75" customHeight="1">
      <c r="A404" s="105"/>
      <c r="I404" s="17"/>
      <c r="J404" s="17"/>
      <c r="K404" s="17"/>
      <c r="L404" s="18"/>
      <c r="M404" s="1"/>
      <c r="N404" s="1"/>
    </row>
    <row r="405" spans="1:14" ht="15.75" customHeight="1">
      <c r="A405" s="105"/>
      <c r="I405" s="17"/>
      <c r="J405" s="17"/>
      <c r="K405" s="17"/>
      <c r="L405" s="18"/>
      <c r="M405" s="1"/>
      <c r="N405" s="1"/>
    </row>
    <row r="406" spans="1:14" ht="15.75" customHeight="1">
      <c r="A406" s="105"/>
      <c r="I406" s="17"/>
      <c r="J406" s="17"/>
      <c r="K406" s="17"/>
      <c r="L406" s="18"/>
      <c r="M406" s="1"/>
      <c r="N406" s="1"/>
    </row>
    <row r="407" spans="1:14" ht="15.75" customHeight="1">
      <c r="A407" s="105"/>
      <c r="I407" s="17"/>
      <c r="J407" s="17"/>
      <c r="K407" s="17"/>
      <c r="L407" s="18"/>
      <c r="M407" s="1"/>
      <c r="N407" s="1"/>
    </row>
    <row r="408" spans="1:14" ht="15.75" customHeight="1">
      <c r="A408" s="105"/>
      <c r="I408" s="17"/>
      <c r="J408" s="17"/>
      <c r="K408" s="17"/>
      <c r="L408" s="18"/>
      <c r="M408" s="1"/>
      <c r="N408" s="1"/>
    </row>
    <row r="409" spans="1:14" ht="15.75" customHeight="1">
      <c r="A409" s="105"/>
      <c r="I409" s="17"/>
      <c r="J409" s="17"/>
      <c r="K409" s="17"/>
      <c r="L409" s="18"/>
      <c r="M409" s="1"/>
      <c r="N409" s="1"/>
    </row>
    <row r="410" spans="1:14" ht="15.75" customHeight="1">
      <c r="A410" s="105"/>
      <c r="I410" s="17"/>
      <c r="J410" s="17"/>
      <c r="K410" s="17"/>
      <c r="L410" s="18"/>
      <c r="M410" s="1"/>
      <c r="N410" s="1"/>
    </row>
    <row r="411" spans="1:14" ht="15.75" customHeight="1">
      <c r="A411" s="105"/>
      <c r="I411" s="17"/>
      <c r="J411" s="17"/>
      <c r="K411" s="17"/>
      <c r="L411" s="18"/>
      <c r="M411" s="1"/>
      <c r="N411" s="1"/>
    </row>
    <row r="412" spans="1:14" ht="15.75" customHeight="1">
      <c r="A412" s="105"/>
      <c r="I412" s="17"/>
      <c r="J412" s="17"/>
      <c r="K412" s="17"/>
      <c r="L412" s="18"/>
      <c r="M412" s="1"/>
      <c r="N412" s="1"/>
    </row>
    <row r="413" spans="1:14" ht="15.75" customHeight="1">
      <c r="A413" s="105"/>
      <c r="I413" s="17"/>
      <c r="J413" s="17"/>
      <c r="K413" s="17"/>
      <c r="L413" s="18"/>
      <c r="M413" s="1"/>
      <c r="N413" s="1"/>
    </row>
    <row r="414" spans="1:14" ht="15.75" customHeight="1">
      <c r="A414" s="105"/>
      <c r="I414" s="17"/>
      <c r="J414" s="17"/>
      <c r="K414" s="17"/>
      <c r="L414" s="18"/>
      <c r="M414" s="1"/>
      <c r="N414" s="1"/>
    </row>
    <row r="415" spans="1:14" ht="15.75" customHeight="1">
      <c r="A415" s="105"/>
      <c r="I415" s="17"/>
      <c r="J415" s="17"/>
      <c r="K415" s="17"/>
      <c r="L415" s="18"/>
      <c r="M415" s="1"/>
      <c r="N415" s="1"/>
    </row>
    <row r="416" spans="1:14" ht="15.75" customHeight="1">
      <c r="A416" s="105"/>
      <c r="I416" s="17"/>
      <c r="J416" s="17"/>
      <c r="K416" s="17"/>
      <c r="L416" s="18"/>
      <c r="M416" s="1"/>
      <c r="N416" s="1"/>
    </row>
    <row r="417" spans="1:14" ht="15.75" customHeight="1">
      <c r="A417" s="105"/>
      <c r="I417" s="17"/>
      <c r="J417" s="17"/>
      <c r="K417" s="17"/>
      <c r="L417" s="18"/>
      <c r="M417" s="1"/>
      <c r="N417" s="1"/>
    </row>
    <row r="418" spans="1:14" ht="15.75" customHeight="1">
      <c r="A418" s="105"/>
      <c r="I418" s="17"/>
      <c r="J418" s="17"/>
      <c r="K418" s="17"/>
      <c r="L418" s="18"/>
      <c r="M418" s="1"/>
      <c r="N418" s="1"/>
    </row>
    <row r="419" spans="1:14" ht="15.75" customHeight="1">
      <c r="A419" s="105"/>
      <c r="I419" s="17"/>
      <c r="J419" s="17"/>
      <c r="K419" s="17"/>
      <c r="L419" s="18"/>
      <c r="M419" s="1"/>
      <c r="N419" s="1"/>
    </row>
    <row r="420" spans="1:14" ht="15.75" customHeight="1">
      <c r="A420" s="105"/>
      <c r="I420" s="17"/>
      <c r="J420" s="17"/>
      <c r="K420" s="17"/>
      <c r="L420" s="18"/>
      <c r="M420" s="1"/>
      <c r="N420" s="1"/>
    </row>
    <row r="421" spans="1:14" ht="15.75" customHeight="1">
      <c r="A421" s="105"/>
      <c r="I421" s="17"/>
      <c r="J421" s="17"/>
      <c r="K421" s="17"/>
      <c r="L421" s="18"/>
      <c r="M421" s="1"/>
      <c r="N421" s="1"/>
    </row>
    <row r="422" spans="1:14" ht="15.75" customHeight="1">
      <c r="A422" s="105"/>
      <c r="I422" s="17"/>
      <c r="J422" s="17"/>
      <c r="K422" s="17"/>
      <c r="L422" s="18"/>
      <c r="M422" s="1"/>
      <c r="N422" s="1"/>
    </row>
    <row r="423" spans="1:14" ht="15.75" customHeight="1">
      <c r="A423" s="105"/>
      <c r="I423" s="17"/>
      <c r="J423" s="17"/>
      <c r="K423" s="17"/>
      <c r="L423" s="18"/>
      <c r="M423" s="1"/>
      <c r="N423" s="1"/>
    </row>
    <row r="424" spans="1:14" ht="15.75" customHeight="1">
      <c r="A424" s="105"/>
      <c r="I424" s="17"/>
      <c r="J424" s="17"/>
      <c r="K424" s="17"/>
      <c r="L424" s="18"/>
      <c r="M424" s="1"/>
      <c r="N424" s="1"/>
    </row>
    <row r="425" spans="1:14" ht="15.75" customHeight="1">
      <c r="A425" s="105"/>
      <c r="I425" s="17"/>
      <c r="J425" s="17"/>
      <c r="K425" s="17"/>
      <c r="L425" s="18"/>
      <c r="M425" s="1"/>
      <c r="N425" s="1"/>
    </row>
    <row r="426" spans="1:14" ht="15.75" customHeight="1">
      <c r="A426" s="105"/>
      <c r="I426" s="17"/>
      <c r="J426" s="17"/>
      <c r="K426" s="17"/>
      <c r="L426" s="18"/>
      <c r="M426" s="1"/>
      <c r="N426" s="1"/>
    </row>
    <row r="427" spans="1:14" ht="15.75" customHeight="1">
      <c r="A427" s="105"/>
      <c r="I427" s="17"/>
      <c r="J427" s="17"/>
      <c r="K427" s="17"/>
      <c r="L427" s="18"/>
      <c r="M427" s="1"/>
      <c r="N427" s="1"/>
    </row>
    <row r="428" spans="1:14" ht="15.75" customHeight="1">
      <c r="A428" s="105"/>
      <c r="I428" s="17"/>
      <c r="J428" s="17"/>
      <c r="K428" s="17"/>
      <c r="L428" s="18"/>
      <c r="M428" s="1"/>
      <c r="N428" s="1"/>
    </row>
    <row r="429" spans="1:14" ht="15.75" customHeight="1">
      <c r="A429" s="105"/>
      <c r="I429" s="17"/>
      <c r="J429" s="17"/>
      <c r="K429" s="17"/>
      <c r="L429" s="18"/>
      <c r="M429" s="1"/>
      <c r="N429" s="1"/>
    </row>
    <row r="430" spans="1:14" ht="15.75" customHeight="1">
      <c r="A430" s="105"/>
      <c r="I430" s="17"/>
      <c r="J430" s="17"/>
      <c r="K430" s="17"/>
      <c r="L430" s="18"/>
      <c r="M430" s="1"/>
      <c r="N430" s="1"/>
    </row>
    <row r="431" spans="1:14" ht="15.75" customHeight="1">
      <c r="A431" s="105"/>
      <c r="I431" s="17"/>
      <c r="J431" s="17"/>
      <c r="K431" s="17"/>
      <c r="L431" s="18"/>
      <c r="M431" s="1"/>
      <c r="N431" s="1"/>
    </row>
    <row r="432" spans="1:14" ht="15.75" customHeight="1">
      <c r="A432" s="105"/>
      <c r="I432" s="17"/>
      <c r="J432" s="17"/>
      <c r="K432" s="17"/>
      <c r="L432" s="18"/>
      <c r="M432" s="1"/>
      <c r="N432" s="1"/>
    </row>
    <row r="433" spans="1:14" ht="15.75" customHeight="1">
      <c r="A433" s="105"/>
      <c r="I433" s="17"/>
      <c r="J433" s="17"/>
      <c r="K433" s="17"/>
      <c r="L433" s="18"/>
      <c r="M433" s="1"/>
      <c r="N433" s="1"/>
    </row>
    <row r="434" spans="1:14" ht="15.75" customHeight="1">
      <c r="A434" s="105"/>
      <c r="I434" s="17"/>
      <c r="J434" s="17"/>
      <c r="K434" s="17"/>
      <c r="L434" s="18"/>
      <c r="M434" s="1"/>
      <c r="N434" s="1"/>
    </row>
    <row r="435" spans="1:14" ht="15.75" customHeight="1">
      <c r="A435" s="105"/>
      <c r="I435" s="17"/>
      <c r="J435" s="17"/>
      <c r="K435" s="17"/>
      <c r="L435" s="18"/>
      <c r="M435" s="1"/>
      <c r="N435" s="1"/>
    </row>
    <row r="436" spans="1:14" ht="15.75" customHeight="1">
      <c r="A436" s="105"/>
      <c r="I436" s="17"/>
      <c r="J436" s="17"/>
      <c r="K436" s="17"/>
      <c r="L436" s="18"/>
      <c r="M436" s="1"/>
      <c r="N436" s="1"/>
    </row>
    <row r="437" spans="1:14" ht="15.75" customHeight="1">
      <c r="A437" s="105"/>
      <c r="I437" s="17"/>
      <c r="J437" s="17"/>
      <c r="K437" s="17"/>
      <c r="L437" s="18"/>
      <c r="M437" s="1"/>
      <c r="N437" s="1"/>
    </row>
    <row r="438" spans="1:14" ht="15.75" customHeight="1">
      <c r="A438" s="105"/>
      <c r="I438" s="17"/>
      <c r="J438" s="17"/>
      <c r="K438" s="17"/>
      <c r="L438" s="18"/>
      <c r="M438" s="1"/>
      <c r="N438" s="1"/>
    </row>
    <row r="439" spans="1:14" ht="15.75" customHeight="1">
      <c r="A439" s="105"/>
      <c r="I439" s="17"/>
      <c r="J439" s="17"/>
      <c r="K439" s="17"/>
      <c r="L439" s="18"/>
      <c r="M439" s="1"/>
      <c r="N439" s="1"/>
    </row>
    <row r="440" spans="1:14" ht="15.75" customHeight="1">
      <c r="A440" s="105"/>
      <c r="I440" s="17"/>
      <c r="J440" s="17"/>
      <c r="K440" s="17"/>
      <c r="L440" s="18"/>
      <c r="M440" s="1"/>
      <c r="N440" s="1"/>
    </row>
    <row r="441" spans="1:14" ht="15.75" customHeight="1">
      <c r="A441" s="105"/>
      <c r="I441" s="17"/>
      <c r="J441" s="17"/>
      <c r="K441" s="17"/>
      <c r="L441" s="18"/>
      <c r="M441" s="1"/>
      <c r="N441" s="1"/>
    </row>
    <row r="442" spans="1:14" ht="15.75" customHeight="1">
      <c r="A442" s="105"/>
      <c r="I442" s="17"/>
      <c r="J442" s="17"/>
      <c r="K442" s="17"/>
      <c r="L442" s="18"/>
      <c r="M442" s="1"/>
      <c r="N442" s="1"/>
    </row>
    <row r="443" spans="1:14" ht="15.75" customHeight="1">
      <c r="A443" s="105"/>
      <c r="I443" s="17"/>
      <c r="J443" s="17"/>
      <c r="K443" s="17"/>
      <c r="L443" s="18"/>
      <c r="M443" s="1"/>
      <c r="N443" s="1"/>
    </row>
    <row r="444" spans="1:14" ht="15.75" customHeight="1">
      <c r="A444" s="105"/>
      <c r="I444" s="17"/>
      <c r="J444" s="17"/>
      <c r="K444" s="17"/>
      <c r="L444" s="18"/>
      <c r="M444" s="1"/>
      <c r="N444" s="1"/>
    </row>
    <row r="445" spans="1:14" ht="15.75" customHeight="1">
      <c r="A445" s="105"/>
      <c r="I445" s="17"/>
      <c r="J445" s="17"/>
      <c r="K445" s="17"/>
      <c r="L445" s="18"/>
      <c r="M445" s="1"/>
      <c r="N445" s="1"/>
    </row>
    <row r="446" spans="1:14" ht="15.75" customHeight="1">
      <c r="A446" s="105"/>
      <c r="I446" s="17"/>
      <c r="J446" s="17"/>
      <c r="K446" s="17"/>
      <c r="L446" s="18"/>
      <c r="M446" s="1"/>
      <c r="N446" s="1"/>
    </row>
    <row r="447" spans="1:14" ht="15.75" customHeight="1">
      <c r="A447" s="105"/>
      <c r="I447" s="17"/>
      <c r="J447" s="17"/>
      <c r="K447" s="17"/>
      <c r="L447" s="18"/>
      <c r="M447" s="1"/>
      <c r="N447" s="1"/>
    </row>
    <row r="448" spans="1:14" ht="15.75" customHeight="1">
      <c r="A448" s="105"/>
      <c r="I448" s="17"/>
      <c r="J448" s="17"/>
      <c r="K448" s="17"/>
      <c r="L448" s="18"/>
      <c r="M448" s="1"/>
      <c r="N448" s="1"/>
    </row>
    <row r="449" spans="1:14" ht="15.75" customHeight="1">
      <c r="A449" s="105"/>
      <c r="I449" s="17"/>
      <c r="J449" s="17"/>
      <c r="K449" s="17"/>
      <c r="L449" s="18"/>
      <c r="M449" s="1"/>
      <c r="N449" s="1"/>
    </row>
    <row r="450" spans="1:14" ht="15.75" customHeight="1">
      <c r="A450" s="105"/>
      <c r="I450" s="17"/>
      <c r="J450" s="17"/>
      <c r="K450" s="17"/>
      <c r="L450" s="18"/>
      <c r="M450" s="1"/>
      <c r="N450" s="1"/>
    </row>
    <row r="451" spans="1:14" ht="15.75" customHeight="1">
      <c r="A451" s="105"/>
      <c r="I451" s="17"/>
      <c r="J451" s="17"/>
      <c r="K451" s="17"/>
      <c r="L451" s="18"/>
      <c r="M451" s="1"/>
      <c r="N451" s="1"/>
    </row>
    <row r="452" spans="1:14" ht="15.75" customHeight="1">
      <c r="A452" s="105"/>
      <c r="I452" s="17"/>
      <c r="J452" s="17"/>
      <c r="K452" s="17"/>
      <c r="L452" s="18"/>
      <c r="M452" s="1"/>
      <c r="N452" s="1"/>
    </row>
    <row r="453" spans="1:14" ht="15.75" customHeight="1">
      <c r="A453" s="105"/>
      <c r="I453" s="17"/>
      <c r="J453" s="17"/>
      <c r="K453" s="17"/>
      <c r="L453" s="18"/>
      <c r="M453" s="1"/>
      <c r="N453" s="1"/>
    </row>
    <row r="454" spans="1:14" ht="15.75" customHeight="1">
      <c r="A454" s="105"/>
      <c r="I454" s="17"/>
      <c r="J454" s="17"/>
      <c r="K454" s="17"/>
      <c r="L454" s="18"/>
      <c r="M454" s="1"/>
      <c r="N454" s="1"/>
    </row>
    <row r="455" spans="1:14" ht="15.75" customHeight="1">
      <c r="A455" s="105"/>
      <c r="I455" s="17"/>
      <c r="J455" s="17"/>
      <c r="K455" s="17"/>
      <c r="L455" s="18"/>
      <c r="M455" s="1"/>
      <c r="N455" s="1"/>
    </row>
    <row r="456" spans="1:14" ht="15.75" customHeight="1">
      <c r="A456" s="105"/>
      <c r="I456" s="17"/>
      <c r="J456" s="17"/>
      <c r="K456" s="17"/>
      <c r="L456" s="18"/>
      <c r="M456" s="1"/>
      <c r="N456" s="1"/>
    </row>
    <row r="457" spans="1:14" ht="15.75" customHeight="1">
      <c r="A457" s="105"/>
      <c r="I457" s="17"/>
      <c r="J457" s="17"/>
      <c r="K457" s="17"/>
      <c r="L457" s="18"/>
      <c r="M457" s="1"/>
      <c r="N457" s="1"/>
    </row>
    <row r="458" spans="1:14" ht="15.75" customHeight="1">
      <c r="A458" s="105"/>
      <c r="I458" s="17"/>
      <c r="J458" s="17"/>
      <c r="K458" s="17"/>
      <c r="L458" s="18"/>
      <c r="M458" s="1"/>
      <c r="N458" s="1"/>
    </row>
    <row r="459" spans="1:14" ht="15.75" customHeight="1">
      <c r="A459" s="105"/>
      <c r="I459" s="17"/>
      <c r="J459" s="17"/>
      <c r="K459" s="17"/>
      <c r="L459" s="18"/>
      <c r="M459" s="1"/>
      <c r="N459" s="1"/>
    </row>
    <row r="460" spans="1:14" ht="15.75" customHeight="1">
      <c r="A460" s="105"/>
      <c r="I460" s="17"/>
      <c r="J460" s="17"/>
      <c r="K460" s="17"/>
      <c r="L460" s="18"/>
      <c r="M460" s="1"/>
      <c r="N460" s="1"/>
    </row>
    <row r="461" spans="1:14" ht="15.75" customHeight="1">
      <c r="A461" s="105"/>
      <c r="I461" s="17"/>
      <c r="J461" s="17"/>
      <c r="K461" s="17"/>
      <c r="L461" s="18"/>
      <c r="M461" s="1"/>
      <c r="N461" s="1"/>
    </row>
    <row r="462" spans="1:14" ht="15.75" customHeight="1">
      <c r="A462" s="105"/>
      <c r="I462" s="17"/>
      <c r="J462" s="17"/>
      <c r="K462" s="17"/>
      <c r="L462" s="18"/>
      <c r="M462" s="1"/>
      <c r="N462" s="1"/>
    </row>
    <row r="463" spans="1:14" ht="15.75" customHeight="1">
      <c r="A463" s="105"/>
      <c r="I463" s="17"/>
      <c r="J463" s="17"/>
      <c r="K463" s="17"/>
      <c r="L463" s="18"/>
      <c r="M463" s="1"/>
      <c r="N463" s="1"/>
    </row>
    <row r="464" spans="1:14" ht="15.75" customHeight="1">
      <c r="A464" s="105"/>
      <c r="I464" s="17"/>
      <c r="J464" s="17"/>
      <c r="K464" s="17"/>
      <c r="L464" s="18"/>
      <c r="M464" s="1"/>
      <c r="N464" s="1"/>
    </row>
    <row r="465" spans="1:14" ht="15.75" customHeight="1">
      <c r="A465" s="105"/>
      <c r="I465" s="17"/>
      <c r="J465" s="17"/>
      <c r="K465" s="17"/>
      <c r="L465" s="18"/>
      <c r="M465" s="1"/>
      <c r="N465" s="1"/>
    </row>
    <row r="466" spans="1:14" ht="15.75" customHeight="1">
      <c r="A466" s="105"/>
      <c r="I466" s="17"/>
      <c r="J466" s="17"/>
      <c r="K466" s="17"/>
      <c r="L466" s="18"/>
      <c r="M466" s="1"/>
      <c r="N466" s="1"/>
    </row>
    <row r="467" spans="1:14" ht="15.75" customHeight="1">
      <c r="A467" s="105"/>
      <c r="I467" s="17"/>
      <c r="J467" s="17"/>
      <c r="K467" s="17"/>
      <c r="L467" s="18"/>
      <c r="M467" s="1"/>
      <c r="N467" s="1"/>
    </row>
    <row r="468" spans="1:14" ht="15.75" customHeight="1">
      <c r="A468" s="105"/>
      <c r="I468" s="17"/>
      <c r="J468" s="17"/>
      <c r="K468" s="17"/>
      <c r="L468" s="18"/>
      <c r="M468" s="1"/>
      <c r="N468" s="1"/>
    </row>
    <row r="469" spans="1:14" ht="15.75" customHeight="1">
      <c r="A469" s="105"/>
      <c r="I469" s="17"/>
      <c r="J469" s="17"/>
      <c r="K469" s="17"/>
      <c r="L469" s="18"/>
      <c r="M469" s="1"/>
      <c r="N469" s="1"/>
    </row>
    <row r="470" spans="1:14" ht="15.75" customHeight="1">
      <c r="A470" s="105"/>
      <c r="I470" s="17"/>
      <c r="J470" s="17"/>
      <c r="K470" s="17"/>
      <c r="L470" s="18"/>
      <c r="M470" s="1"/>
      <c r="N470" s="1"/>
    </row>
    <row r="471" spans="1:14" ht="15.75" customHeight="1">
      <c r="A471" s="105"/>
      <c r="I471" s="17"/>
      <c r="J471" s="17"/>
      <c r="K471" s="17"/>
      <c r="L471" s="18"/>
      <c r="M471" s="1"/>
      <c r="N471" s="1"/>
    </row>
    <row r="472" spans="1:14" ht="15.75" customHeight="1">
      <c r="A472" s="105"/>
      <c r="I472" s="17"/>
      <c r="J472" s="17"/>
      <c r="K472" s="17"/>
      <c r="L472" s="18"/>
      <c r="M472" s="1"/>
      <c r="N472" s="1"/>
    </row>
    <row r="473" spans="1:14" ht="15.75" customHeight="1">
      <c r="A473" s="105"/>
      <c r="I473" s="17"/>
      <c r="J473" s="17"/>
      <c r="K473" s="17"/>
      <c r="L473" s="18"/>
      <c r="M473" s="1"/>
      <c r="N473" s="1"/>
    </row>
    <row r="474" spans="1:14" ht="15.75" customHeight="1">
      <c r="A474" s="105"/>
      <c r="I474" s="17"/>
      <c r="J474" s="17"/>
      <c r="K474" s="17"/>
      <c r="L474" s="18"/>
      <c r="M474" s="1"/>
      <c r="N474" s="1"/>
    </row>
    <row r="475" spans="1:14" ht="15.75" customHeight="1">
      <c r="A475" s="105"/>
      <c r="I475" s="17"/>
      <c r="J475" s="17"/>
      <c r="K475" s="17"/>
      <c r="L475" s="18"/>
      <c r="M475" s="1"/>
      <c r="N475" s="1"/>
    </row>
    <row r="476" spans="1:14" ht="15.75" customHeight="1">
      <c r="A476" s="105"/>
      <c r="I476" s="17"/>
      <c r="J476" s="17"/>
      <c r="K476" s="17"/>
      <c r="L476" s="18"/>
      <c r="M476" s="1"/>
      <c r="N476" s="1"/>
    </row>
    <row r="477" spans="1:14" ht="15.75" customHeight="1">
      <c r="A477" s="105"/>
      <c r="I477" s="17"/>
      <c r="J477" s="17"/>
      <c r="K477" s="17"/>
      <c r="L477" s="18"/>
      <c r="M477" s="1"/>
      <c r="N477" s="1"/>
    </row>
    <row r="478" spans="1:14" ht="15.75" customHeight="1">
      <c r="A478" s="105"/>
      <c r="I478" s="17"/>
      <c r="J478" s="17"/>
      <c r="K478" s="17"/>
      <c r="L478" s="18"/>
      <c r="M478" s="1"/>
      <c r="N478" s="1"/>
    </row>
    <row r="479" spans="1:14" ht="15.75" customHeight="1">
      <c r="A479" s="105"/>
      <c r="I479" s="17"/>
      <c r="J479" s="17"/>
      <c r="K479" s="17"/>
      <c r="L479" s="18"/>
      <c r="M479" s="1"/>
      <c r="N479" s="1"/>
    </row>
    <row r="480" spans="1:14" ht="15.75" customHeight="1">
      <c r="A480" s="105"/>
      <c r="I480" s="17"/>
      <c r="J480" s="17"/>
      <c r="K480" s="17"/>
      <c r="L480" s="18"/>
      <c r="M480" s="1"/>
      <c r="N480" s="1"/>
    </row>
    <row r="481" spans="1:14" ht="15.75" customHeight="1">
      <c r="A481" s="105"/>
      <c r="I481" s="17"/>
      <c r="J481" s="17"/>
      <c r="K481" s="17"/>
      <c r="L481" s="18"/>
      <c r="M481" s="1"/>
      <c r="N481" s="1"/>
    </row>
    <row r="482" spans="1:14" ht="15.75" customHeight="1">
      <c r="A482" s="105"/>
      <c r="I482" s="17"/>
      <c r="J482" s="17"/>
      <c r="K482" s="17"/>
      <c r="L482" s="18"/>
      <c r="M482" s="1"/>
      <c r="N482" s="1"/>
    </row>
    <row r="483" spans="1:14" ht="15.75" customHeight="1">
      <c r="A483" s="105"/>
      <c r="I483" s="17"/>
      <c r="J483" s="17"/>
      <c r="K483" s="17"/>
      <c r="L483" s="18"/>
      <c r="M483" s="1"/>
      <c r="N483" s="1"/>
    </row>
    <row r="484" spans="1:14" ht="15.75" customHeight="1">
      <c r="A484" s="105"/>
      <c r="I484" s="17"/>
      <c r="J484" s="17"/>
      <c r="K484" s="17"/>
      <c r="L484" s="18"/>
      <c r="M484" s="1"/>
      <c r="N484" s="1"/>
    </row>
    <row r="485" spans="1:14" ht="15.75" customHeight="1">
      <c r="A485" s="105"/>
      <c r="I485" s="17"/>
      <c r="J485" s="17"/>
      <c r="K485" s="17"/>
      <c r="L485" s="18"/>
      <c r="M485" s="1"/>
      <c r="N485" s="1"/>
    </row>
    <row r="486" spans="1:14" ht="15.75" customHeight="1">
      <c r="A486" s="105"/>
      <c r="I486" s="17"/>
      <c r="J486" s="17"/>
      <c r="K486" s="17"/>
      <c r="L486" s="18"/>
      <c r="M486" s="1"/>
      <c r="N486" s="1"/>
    </row>
    <row r="487" spans="1:14" ht="15.75" customHeight="1">
      <c r="A487" s="105"/>
      <c r="I487" s="17"/>
      <c r="J487" s="17"/>
      <c r="K487" s="17"/>
      <c r="L487" s="18"/>
      <c r="M487" s="1"/>
      <c r="N487" s="1"/>
    </row>
    <row r="488" spans="1:14" ht="15.75" customHeight="1">
      <c r="A488" s="105"/>
      <c r="I488" s="17"/>
      <c r="J488" s="17"/>
      <c r="K488" s="17"/>
      <c r="L488" s="18"/>
      <c r="M488" s="1"/>
      <c r="N488" s="1"/>
    </row>
    <row r="489" spans="1:14" ht="15.75" customHeight="1">
      <c r="A489" s="105"/>
      <c r="I489" s="17"/>
      <c r="J489" s="17"/>
      <c r="K489" s="17"/>
      <c r="L489" s="18"/>
      <c r="M489" s="1"/>
      <c r="N489" s="1"/>
    </row>
    <row r="490" spans="1:14" ht="15.75" customHeight="1">
      <c r="A490" s="105"/>
      <c r="I490" s="17"/>
      <c r="J490" s="17"/>
      <c r="K490" s="17"/>
      <c r="L490" s="18"/>
      <c r="M490" s="1"/>
      <c r="N490" s="1"/>
    </row>
    <row r="491" spans="1:14" ht="15.75" customHeight="1">
      <c r="A491" s="105"/>
      <c r="I491" s="17"/>
      <c r="J491" s="17"/>
      <c r="K491" s="17"/>
      <c r="L491" s="18"/>
      <c r="M491" s="1"/>
      <c r="N491" s="1"/>
    </row>
    <row r="492" spans="1:14" ht="15.75" customHeight="1">
      <c r="A492" s="105"/>
      <c r="I492" s="17"/>
      <c r="J492" s="17"/>
      <c r="K492" s="17"/>
      <c r="L492" s="18"/>
      <c r="M492" s="1"/>
      <c r="N492" s="1"/>
    </row>
    <row r="493" spans="1:14" ht="15.75" customHeight="1">
      <c r="A493" s="105"/>
      <c r="I493" s="17"/>
      <c r="J493" s="17"/>
      <c r="K493" s="17"/>
      <c r="L493" s="18"/>
      <c r="M493" s="1"/>
      <c r="N493" s="1"/>
    </row>
    <row r="494" spans="1:14" ht="15.75" customHeight="1">
      <c r="A494" s="105"/>
      <c r="I494" s="17"/>
      <c r="J494" s="17"/>
      <c r="K494" s="17"/>
      <c r="L494" s="18"/>
      <c r="M494" s="1"/>
      <c r="N494" s="1"/>
    </row>
    <row r="495" spans="1:14" ht="15.75" customHeight="1">
      <c r="A495" s="105"/>
      <c r="I495" s="17"/>
      <c r="J495" s="17"/>
      <c r="K495" s="17"/>
      <c r="L495" s="18"/>
      <c r="M495" s="1"/>
      <c r="N495" s="1"/>
    </row>
    <row r="496" spans="1:14" ht="15.75" customHeight="1">
      <c r="A496" s="105"/>
      <c r="I496" s="17"/>
      <c r="J496" s="17"/>
      <c r="K496" s="17"/>
      <c r="L496" s="18"/>
      <c r="M496" s="1"/>
      <c r="N496" s="1"/>
    </row>
    <row r="497" spans="1:14" ht="15.75" customHeight="1">
      <c r="A497" s="105"/>
      <c r="I497" s="17"/>
      <c r="J497" s="17"/>
      <c r="K497" s="17"/>
      <c r="L497" s="18"/>
      <c r="M497" s="1"/>
      <c r="N497" s="1"/>
    </row>
    <row r="498" spans="1:14" ht="15.75" customHeight="1">
      <c r="A498" s="105"/>
      <c r="I498" s="17"/>
      <c r="J498" s="17"/>
      <c r="K498" s="17"/>
      <c r="L498" s="18"/>
      <c r="M498" s="1"/>
      <c r="N498" s="1"/>
    </row>
    <row r="499" spans="1:14" ht="15.75" customHeight="1">
      <c r="A499" s="105"/>
      <c r="I499" s="17"/>
      <c r="J499" s="17"/>
      <c r="K499" s="17"/>
      <c r="L499" s="18"/>
      <c r="M499" s="1"/>
      <c r="N499" s="1"/>
    </row>
    <row r="500" spans="1:14" ht="15.75" customHeight="1">
      <c r="A500" s="105"/>
      <c r="I500" s="17"/>
      <c r="J500" s="17"/>
      <c r="K500" s="17"/>
      <c r="L500" s="18"/>
      <c r="M500" s="1"/>
      <c r="N500" s="1"/>
    </row>
    <row r="501" spans="1:14" ht="15.75" customHeight="1">
      <c r="A501" s="105"/>
      <c r="I501" s="17"/>
      <c r="J501" s="17"/>
      <c r="K501" s="17"/>
      <c r="L501" s="18"/>
      <c r="M501" s="1"/>
      <c r="N501" s="1"/>
    </row>
    <row r="502" spans="1:14" ht="15.75" customHeight="1">
      <c r="A502" s="105"/>
      <c r="I502" s="17"/>
      <c r="J502" s="17"/>
      <c r="K502" s="17"/>
      <c r="L502" s="18"/>
      <c r="M502" s="1"/>
      <c r="N502" s="1"/>
    </row>
    <row r="503" spans="1:14" ht="15.75" customHeight="1">
      <c r="A503" s="105"/>
      <c r="I503" s="17"/>
      <c r="J503" s="17"/>
      <c r="K503" s="17"/>
      <c r="L503" s="18"/>
      <c r="M503" s="1"/>
      <c r="N503" s="1"/>
    </row>
    <row r="504" spans="1:14" ht="15.75" customHeight="1">
      <c r="A504" s="105"/>
      <c r="I504" s="17"/>
      <c r="J504" s="17"/>
      <c r="K504" s="17"/>
      <c r="L504" s="18"/>
      <c r="M504" s="1"/>
      <c r="N504" s="1"/>
    </row>
    <row r="505" spans="1:14" ht="15.75" customHeight="1">
      <c r="A505" s="105"/>
      <c r="I505" s="17"/>
      <c r="J505" s="17"/>
      <c r="K505" s="17"/>
      <c r="L505" s="18"/>
      <c r="M505" s="1"/>
      <c r="N505" s="1"/>
    </row>
    <row r="506" spans="1:14" ht="15.75" customHeight="1">
      <c r="A506" s="105"/>
      <c r="I506" s="17"/>
      <c r="J506" s="17"/>
      <c r="K506" s="17"/>
      <c r="L506" s="18"/>
      <c r="M506" s="1"/>
      <c r="N506" s="1"/>
    </row>
    <row r="507" spans="1:14" ht="15.75" customHeight="1">
      <c r="A507" s="105"/>
      <c r="I507" s="17"/>
      <c r="J507" s="17"/>
      <c r="K507" s="17"/>
      <c r="L507" s="18"/>
      <c r="M507" s="1"/>
      <c r="N507" s="1"/>
    </row>
    <row r="508" spans="1:14" ht="15.75" customHeight="1">
      <c r="A508" s="105"/>
      <c r="I508" s="17"/>
      <c r="J508" s="17"/>
      <c r="K508" s="17"/>
      <c r="L508" s="18"/>
      <c r="M508" s="1"/>
      <c r="N508" s="1"/>
    </row>
    <row r="509" spans="1:14" ht="15.75" customHeight="1">
      <c r="A509" s="105"/>
      <c r="I509" s="17"/>
      <c r="J509" s="17"/>
      <c r="K509" s="17"/>
      <c r="L509" s="18"/>
      <c r="M509" s="1"/>
      <c r="N509" s="1"/>
    </row>
    <row r="510" spans="1:14" ht="15.75" customHeight="1">
      <c r="A510" s="105"/>
      <c r="I510" s="17"/>
      <c r="J510" s="17"/>
      <c r="K510" s="17"/>
      <c r="L510" s="18"/>
      <c r="M510" s="1"/>
      <c r="N510" s="1"/>
    </row>
    <row r="511" spans="1:14" ht="15.75" customHeight="1">
      <c r="A511" s="105"/>
      <c r="I511" s="17"/>
      <c r="J511" s="17"/>
      <c r="K511" s="17"/>
      <c r="L511" s="18"/>
      <c r="M511" s="1"/>
      <c r="N511" s="1"/>
    </row>
    <row r="512" spans="1:14" ht="15.75" customHeight="1">
      <c r="A512" s="105"/>
      <c r="I512" s="17"/>
      <c r="J512" s="17"/>
      <c r="K512" s="17"/>
      <c r="L512" s="18"/>
      <c r="M512" s="1"/>
      <c r="N512" s="1"/>
    </row>
    <row r="513" spans="1:14" ht="15.75" customHeight="1">
      <c r="A513" s="105"/>
      <c r="I513" s="17"/>
      <c r="J513" s="17"/>
      <c r="K513" s="17"/>
      <c r="L513" s="18"/>
      <c r="M513" s="1"/>
      <c r="N513" s="1"/>
    </row>
    <row r="514" spans="1:14" ht="15.75" customHeight="1">
      <c r="A514" s="105"/>
      <c r="I514" s="17"/>
      <c r="J514" s="17"/>
      <c r="K514" s="17"/>
      <c r="L514" s="18"/>
      <c r="M514" s="1"/>
      <c r="N514" s="1"/>
    </row>
    <row r="515" spans="1:14" ht="15.75" customHeight="1">
      <c r="A515" s="105"/>
      <c r="I515" s="17"/>
      <c r="J515" s="17"/>
      <c r="K515" s="17"/>
      <c r="L515" s="18"/>
      <c r="M515" s="1"/>
      <c r="N515" s="1"/>
    </row>
    <row r="516" spans="1:14" ht="15.75" customHeight="1">
      <c r="A516" s="105"/>
      <c r="I516" s="17"/>
      <c r="J516" s="17"/>
      <c r="K516" s="17"/>
      <c r="L516" s="18"/>
      <c r="M516" s="1"/>
      <c r="N516" s="1"/>
    </row>
    <row r="517" spans="1:14" ht="15.75" customHeight="1">
      <c r="A517" s="105"/>
      <c r="I517" s="17"/>
      <c r="J517" s="17"/>
      <c r="K517" s="17"/>
      <c r="L517" s="18"/>
      <c r="M517" s="1"/>
      <c r="N517" s="1"/>
    </row>
    <row r="518" spans="1:14" ht="15.75" customHeight="1">
      <c r="A518" s="105"/>
      <c r="I518" s="17"/>
      <c r="J518" s="17"/>
      <c r="K518" s="17"/>
      <c r="L518" s="18"/>
      <c r="M518" s="1"/>
      <c r="N518" s="1"/>
    </row>
    <row r="519" spans="1:14" ht="15.75" customHeight="1">
      <c r="A519" s="105"/>
      <c r="I519" s="17"/>
      <c r="J519" s="17"/>
      <c r="K519" s="17"/>
      <c r="L519" s="18"/>
      <c r="M519" s="1"/>
      <c r="N519" s="1"/>
    </row>
    <row r="520" spans="1:14" ht="15.75" customHeight="1">
      <c r="A520" s="105"/>
      <c r="I520" s="17"/>
      <c r="J520" s="17"/>
      <c r="K520" s="17"/>
      <c r="L520" s="18"/>
      <c r="M520" s="1"/>
      <c r="N520" s="1"/>
    </row>
    <row r="521" spans="1:14" ht="15.75" customHeight="1">
      <c r="A521" s="105"/>
      <c r="I521" s="17"/>
      <c r="J521" s="17"/>
      <c r="K521" s="17"/>
      <c r="L521" s="18"/>
      <c r="M521" s="1"/>
      <c r="N521" s="1"/>
    </row>
    <row r="522" spans="1:14" ht="15.75" customHeight="1">
      <c r="A522" s="105"/>
      <c r="I522" s="17"/>
      <c r="J522" s="17"/>
      <c r="K522" s="17"/>
      <c r="L522" s="18"/>
      <c r="M522" s="1"/>
      <c r="N522" s="1"/>
    </row>
    <row r="523" spans="1:14" ht="15.75" customHeight="1">
      <c r="A523" s="105"/>
      <c r="I523" s="17"/>
      <c r="J523" s="17"/>
      <c r="K523" s="17"/>
      <c r="L523" s="18"/>
      <c r="M523" s="1"/>
      <c r="N523" s="1"/>
    </row>
    <row r="524" spans="1:14" ht="15.75" customHeight="1">
      <c r="A524" s="105"/>
      <c r="I524" s="17"/>
      <c r="J524" s="17"/>
      <c r="K524" s="17"/>
      <c r="L524" s="18"/>
      <c r="M524" s="1"/>
      <c r="N524" s="1"/>
    </row>
    <row r="525" spans="1:14" ht="15.75" customHeight="1">
      <c r="A525" s="105"/>
      <c r="I525" s="17"/>
      <c r="J525" s="17"/>
      <c r="K525" s="17"/>
      <c r="L525" s="18"/>
      <c r="M525" s="1"/>
      <c r="N525" s="1"/>
    </row>
    <row r="526" spans="1:14" ht="15.75" customHeight="1">
      <c r="A526" s="105"/>
      <c r="I526" s="17"/>
      <c r="J526" s="17"/>
      <c r="K526" s="17"/>
      <c r="L526" s="18"/>
      <c r="M526" s="1"/>
      <c r="N526" s="1"/>
    </row>
    <row r="527" spans="1:14" ht="15.75" customHeight="1">
      <c r="A527" s="105"/>
      <c r="I527" s="17"/>
      <c r="J527" s="17"/>
      <c r="K527" s="17"/>
      <c r="L527" s="18"/>
      <c r="M527" s="1"/>
      <c r="N527" s="1"/>
    </row>
    <row r="528" spans="1:14" ht="15.75" customHeight="1">
      <c r="A528" s="105"/>
      <c r="I528" s="17"/>
      <c r="J528" s="17"/>
      <c r="K528" s="17"/>
      <c r="L528" s="18"/>
      <c r="M528" s="1"/>
      <c r="N528" s="1"/>
    </row>
    <row r="529" spans="1:14" ht="15.75" customHeight="1">
      <c r="A529" s="105"/>
      <c r="I529" s="17"/>
      <c r="J529" s="17"/>
      <c r="K529" s="17"/>
      <c r="L529" s="18"/>
      <c r="M529" s="1"/>
      <c r="N529" s="1"/>
    </row>
    <row r="530" spans="1:14" ht="15.75" customHeight="1">
      <c r="A530" s="105"/>
      <c r="I530" s="17"/>
      <c r="J530" s="17"/>
      <c r="K530" s="17"/>
      <c r="L530" s="18"/>
      <c r="M530" s="1"/>
      <c r="N530" s="1"/>
    </row>
    <row r="531" spans="1:14" ht="15.75" customHeight="1">
      <c r="A531" s="105"/>
      <c r="I531" s="17"/>
      <c r="J531" s="17"/>
      <c r="K531" s="17"/>
      <c r="L531" s="18"/>
      <c r="M531" s="1"/>
      <c r="N531" s="1"/>
    </row>
    <row r="532" spans="1:14" ht="15.75" customHeight="1">
      <c r="A532" s="105"/>
      <c r="I532" s="17"/>
      <c r="J532" s="17"/>
      <c r="K532" s="17"/>
      <c r="L532" s="18"/>
      <c r="M532" s="1"/>
      <c r="N532" s="1"/>
    </row>
    <row r="533" spans="1:14" ht="15.75" customHeight="1">
      <c r="A533" s="105"/>
      <c r="I533" s="17"/>
      <c r="J533" s="17"/>
      <c r="K533" s="17"/>
      <c r="L533" s="18"/>
      <c r="M533" s="1"/>
      <c r="N533" s="1"/>
    </row>
    <row r="534" spans="1:14" ht="15.75" customHeight="1">
      <c r="A534" s="105"/>
      <c r="I534" s="17"/>
      <c r="J534" s="17"/>
      <c r="K534" s="17"/>
      <c r="L534" s="18"/>
      <c r="M534" s="1"/>
      <c r="N534" s="1"/>
    </row>
    <row r="535" spans="1:14" ht="15.75" customHeight="1">
      <c r="A535" s="105"/>
      <c r="I535" s="17"/>
      <c r="J535" s="17"/>
      <c r="K535" s="17"/>
      <c r="L535" s="18"/>
      <c r="M535" s="1"/>
      <c r="N535" s="1"/>
    </row>
    <row r="536" spans="1:14" ht="15.75" customHeight="1">
      <c r="A536" s="105"/>
      <c r="I536" s="17"/>
      <c r="J536" s="17"/>
      <c r="K536" s="17"/>
      <c r="L536" s="18"/>
      <c r="M536" s="1"/>
      <c r="N536" s="1"/>
    </row>
    <row r="537" spans="1:14" ht="15.75" customHeight="1">
      <c r="A537" s="105"/>
      <c r="I537" s="17"/>
      <c r="J537" s="17"/>
      <c r="K537" s="17"/>
      <c r="L537" s="18"/>
      <c r="M537" s="1"/>
      <c r="N537" s="1"/>
    </row>
    <row r="538" spans="1:14" ht="15.75" customHeight="1">
      <c r="A538" s="105"/>
      <c r="I538" s="17"/>
      <c r="J538" s="17"/>
      <c r="K538" s="17"/>
      <c r="L538" s="18"/>
      <c r="M538" s="1"/>
      <c r="N538" s="1"/>
    </row>
    <row r="539" spans="1:14" ht="15.75" customHeight="1">
      <c r="A539" s="105"/>
      <c r="I539" s="17"/>
      <c r="J539" s="17"/>
      <c r="K539" s="17"/>
      <c r="L539" s="18"/>
      <c r="M539" s="1"/>
      <c r="N539" s="1"/>
    </row>
    <row r="540" spans="1:14" ht="15.75" customHeight="1">
      <c r="A540" s="105"/>
      <c r="I540" s="17"/>
      <c r="J540" s="17"/>
      <c r="K540" s="17"/>
      <c r="L540" s="18"/>
      <c r="M540" s="1"/>
      <c r="N540" s="1"/>
    </row>
    <row r="541" spans="1:14" ht="15.75" customHeight="1">
      <c r="A541" s="105"/>
      <c r="I541" s="17"/>
      <c r="J541" s="17"/>
      <c r="K541" s="17"/>
      <c r="L541" s="18"/>
      <c r="M541" s="1"/>
      <c r="N541" s="1"/>
    </row>
    <row r="542" spans="1:14" ht="15.75" customHeight="1">
      <c r="A542" s="105"/>
      <c r="I542" s="17"/>
      <c r="J542" s="17"/>
      <c r="K542" s="17"/>
      <c r="L542" s="18"/>
      <c r="M542" s="1"/>
      <c r="N542" s="1"/>
    </row>
    <row r="543" spans="1:14" ht="15.75" customHeight="1">
      <c r="A543" s="105"/>
      <c r="I543" s="17"/>
      <c r="J543" s="17"/>
      <c r="K543" s="17"/>
      <c r="L543" s="18"/>
      <c r="M543" s="1"/>
      <c r="N543" s="1"/>
    </row>
    <row r="544" spans="1:14" ht="15.75" customHeight="1">
      <c r="A544" s="105"/>
      <c r="I544" s="17"/>
      <c r="J544" s="17"/>
      <c r="K544" s="17"/>
      <c r="L544" s="18"/>
      <c r="M544" s="1"/>
      <c r="N544" s="1"/>
    </row>
    <row r="545" spans="1:14" ht="15.75" customHeight="1">
      <c r="A545" s="105"/>
      <c r="I545" s="17"/>
      <c r="J545" s="17"/>
      <c r="K545" s="17"/>
      <c r="L545" s="18"/>
      <c r="M545" s="1"/>
      <c r="N545" s="1"/>
    </row>
    <row r="546" spans="1:14" ht="15.75" customHeight="1">
      <c r="A546" s="105"/>
      <c r="I546" s="17"/>
      <c r="J546" s="17"/>
      <c r="K546" s="17"/>
      <c r="L546" s="18"/>
      <c r="M546" s="1"/>
      <c r="N546" s="1"/>
    </row>
    <row r="547" spans="1:14" ht="15.75" customHeight="1">
      <c r="A547" s="105"/>
      <c r="I547" s="17"/>
      <c r="J547" s="17"/>
      <c r="K547" s="17"/>
      <c r="L547" s="18"/>
      <c r="M547" s="1"/>
      <c r="N547" s="1"/>
    </row>
    <row r="548" spans="1:14" ht="15.75" customHeight="1">
      <c r="A548" s="105"/>
      <c r="I548" s="17"/>
      <c r="J548" s="17"/>
      <c r="K548" s="17"/>
      <c r="L548" s="18"/>
      <c r="M548" s="1"/>
      <c r="N548" s="1"/>
    </row>
    <row r="549" spans="1:14" ht="15.75" customHeight="1">
      <c r="A549" s="105"/>
      <c r="I549" s="17"/>
      <c r="J549" s="17"/>
      <c r="K549" s="17"/>
      <c r="L549" s="18"/>
      <c r="M549" s="1"/>
      <c r="N549" s="1"/>
    </row>
    <row r="550" spans="1:14" ht="15.75" customHeight="1">
      <c r="A550" s="105"/>
      <c r="I550" s="17"/>
      <c r="J550" s="17"/>
      <c r="K550" s="17"/>
      <c r="L550" s="18"/>
      <c r="M550" s="1"/>
      <c r="N550" s="1"/>
    </row>
    <row r="551" spans="1:14" ht="15.75" customHeight="1">
      <c r="A551" s="105"/>
      <c r="I551" s="17"/>
      <c r="J551" s="17"/>
      <c r="K551" s="17"/>
      <c r="L551" s="18"/>
      <c r="M551" s="1"/>
      <c r="N551" s="1"/>
    </row>
    <row r="552" spans="1:14" ht="15.75" customHeight="1">
      <c r="A552" s="105"/>
      <c r="I552" s="17"/>
      <c r="J552" s="17"/>
      <c r="K552" s="17"/>
      <c r="L552" s="18"/>
      <c r="M552" s="1"/>
      <c r="N552" s="1"/>
    </row>
    <row r="553" spans="1:14" ht="15.75" customHeight="1">
      <c r="A553" s="105"/>
      <c r="I553" s="17"/>
      <c r="J553" s="17"/>
      <c r="K553" s="17"/>
      <c r="L553" s="18"/>
      <c r="M553" s="1"/>
      <c r="N553" s="1"/>
    </row>
    <row r="554" spans="1:14" ht="15.75" customHeight="1">
      <c r="A554" s="105"/>
      <c r="I554" s="17"/>
      <c r="J554" s="17"/>
      <c r="K554" s="17"/>
      <c r="L554" s="18"/>
      <c r="M554" s="1"/>
      <c r="N554" s="1"/>
    </row>
    <row r="555" spans="1:14" ht="15.75" customHeight="1">
      <c r="A555" s="105"/>
      <c r="I555" s="17"/>
      <c r="J555" s="17"/>
      <c r="K555" s="17"/>
      <c r="L555" s="18"/>
      <c r="M555" s="1"/>
      <c r="N555" s="1"/>
    </row>
    <row r="556" spans="1:14" ht="15.75" customHeight="1">
      <c r="A556" s="105"/>
      <c r="I556" s="17"/>
      <c r="J556" s="17"/>
      <c r="K556" s="17"/>
      <c r="L556" s="18"/>
      <c r="M556" s="1"/>
      <c r="N556" s="1"/>
    </row>
    <row r="557" spans="1:14" ht="15.75" customHeight="1">
      <c r="A557" s="105"/>
      <c r="I557" s="17"/>
      <c r="J557" s="17"/>
      <c r="K557" s="17"/>
      <c r="L557" s="18"/>
      <c r="M557" s="1"/>
      <c r="N557" s="1"/>
    </row>
    <row r="558" spans="1:14" ht="15.75" customHeight="1">
      <c r="A558" s="105"/>
      <c r="I558" s="17"/>
      <c r="J558" s="17"/>
      <c r="K558" s="17"/>
      <c r="L558" s="18"/>
      <c r="M558" s="1"/>
      <c r="N558" s="1"/>
    </row>
    <row r="559" spans="1:14" ht="15.75" customHeight="1">
      <c r="A559" s="105"/>
      <c r="I559" s="17"/>
      <c r="J559" s="17"/>
      <c r="K559" s="17"/>
      <c r="L559" s="18"/>
      <c r="M559" s="1"/>
      <c r="N559" s="1"/>
    </row>
    <row r="560" spans="1:14" ht="15.75" customHeight="1">
      <c r="A560" s="105"/>
      <c r="I560" s="17"/>
      <c r="J560" s="17"/>
      <c r="K560" s="17"/>
      <c r="L560" s="18"/>
      <c r="M560" s="1"/>
      <c r="N560" s="1"/>
    </row>
    <row r="561" spans="1:14" ht="15.75" customHeight="1">
      <c r="A561" s="105"/>
      <c r="I561" s="17"/>
      <c r="J561" s="17"/>
      <c r="K561" s="17"/>
      <c r="L561" s="18"/>
      <c r="M561" s="1"/>
      <c r="N561" s="1"/>
    </row>
    <row r="562" spans="1:14" ht="15.75" customHeight="1">
      <c r="A562" s="105"/>
      <c r="I562" s="17"/>
      <c r="J562" s="17"/>
      <c r="K562" s="17"/>
      <c r="L562" s="18"/>
      <c r="M562" s="1"/>
      <c r="N562" s="1"/>
    </row>
    <row r="563" spans="1:14" ht="15.75" customHeight="1">
      <c r="A563" s="105"/>
      <c r="I563" s="17"/>
      <c r="J563" s="17"/>
      <c r="K563" s="17"/>
      <c r="L563" s="18"/>
      <c r="M563" s="1"/>
      <c r="N563" s="1"/>
    </row>
    <row r="564" spans="1:14" ht="15.75" customHeight="1">
      <c r="A564" s="105"/>
      <c r="I564" s="17"/>
      <c r="J564" s="17"/>
      <c r="K564" s="17"/>
      <c r="L564" s="18"/>
      <c r="M564" s="1"/>
      <c r="N564" s="1"/>
    </row>
    <row r="565" spans="1:14" ht="15.75" customHeight="1">
      <c r="A565" s="105"/>
      <c r="I565" s="17"/>
      <c r="J565" s="17"/>
      <c r="K565" s="17"/>
      <c r="L565" s="18"/>
      <c r="M565" s="1"/>
      <c r="N565" s="1"/>
    </row>
    <row r="566" spans="1:14" ht="15.75" customHeight="1">
      <c r="A566" s="105"/>
      <c r="I566" s="17"/>
      <c r="J566" s="17"/>
      <c r="K566" s="17"/>
      <c r="L566" s="18"/>
      <c r="M566" s="1"/>
      <c r="N566" s="1"/>
    </row>
    <row r="567" spans="1:14" ht="15.75" customHeight="1">
      <c r="A567" s="105"/>
      <c r="I567" s="17"/>
      <c r="J567" s="17"/>
      <c r="K567" s="17"/>
      <c r="L567" s="18"/>
      <c r="M567" s="1"/>
      <c r="N567" s="1"/>
    </row>
    <row r="568" spans="1:14" ht="15.75" customHeight="1">
      <c r="A568" s="105"/>
      <c r="I568" s="17"/>
      <c r="J568" s="17"/>
      <c r="K568" s="17"/>
      <c r="L568" s="18"/>
      <c r="M568" s="1"/>
      <c r="N568" s="1"/>
    </row>
    <row r="569" spans="1:14" ht="15.75" customHeight="1">
      <c r="A569" s="105"/>
      <c r="I569" s="17"/>
      <c r="J569" s="17"/>
      <c r="K569" s="17"/>
      <c r="L569" s="18"/>
      <c r="M569" s="1"/>
      <c r="N569" s="1"/>
    </row>
    <row r="570" spans="1:14" ht="15.75" customHeight="1">
      <c r="A570" s="105"/>
      <c r="I570" s="17"/>
      <c r="J570" s="17"/>
      <c r="K570" s="17"/>
      <c r="L570" s="18"/>
      <c r="M570" s="1"/>
      <c r="N570" s="1"/>
    </row>
    <row r="571" spans="1:14" ht="15.75" customHeight="1">
      <c r="A571" s="105"/>
      <c r="I571" s="17"/>
      <c r="J571" s="17"/>
      <c r="K571" s="17"/>
      <c r="L571" s="18"/>
      <c r="M571" s="1"/>
      <c r="N571" s="1"/>
    </row>
    <row r="572" spans="1:14" ht="15.75" customHeight="1">
      <c r="A572" s="105"/>
      <c r="I572" s="17"/>
      <c r="J572" s="17"/>
      <c r="K572" s="17"/>
      <c r="L572" s="18"/>
      <c r="M572" s="1"/>
      <c r="N572" s="1"/>
    </row>
    <row r="573" spans="1:14" ht="15.75" customHeight="1">
      <c r="A573" s="105"/>
      <c r="I573" s="17"/>
      <c r="J573" s="17"/>
      <c r="K573" s="17"/>
      <c r="L573" s="18"/>
      <c r="M573" s="1"/>
      <c r="N573" s="1"/>
    </row>
    <row r="574" spans="1:14" ht="15.75" customHeight="1">
      <c r="A574" s="105"/>
      <c r="I574" s="17"/>
      <c r="J574" s="17"/>
      <c r="K574" s="17"/>
      <c r="L574" s="18"/>
      <c r="M574" s="1"/>
      <c r="N574" s="1"/>
    </row>
    <row r="575" spans="1:14" ht="15.75" customHeight="1">
      <c r="A575" s="105"/>
      <c r="I575" s="17"/>
      <c r="J575" s="17"/>
      <c r="K575" s="17"/>
      <c r="L575" s="18"/>
      <c r="M575" s="1"/>
      <c r="N575" s="1"/>
    </row>
    <row r="576" spans="1:14" ht="15.75" customHeight="1">
      <c r="A576" s="105"/>
      <c r="I576" s="17"/>
      <c r="J576" s="17"/>
      <c r="K576" s="17"/>
      <c r="L576" s="18"/>
      <c r="M576" s="1"/>
      <c r="N576" s="1"/>
    </row>
    <row r="577" spans="1:14" ht="15.75" customHeight="1">
      <c r="A577" s="105"/>
      <c r="I577" s="17"/>
      <c r="J577" s="17"/>
      <c r="K577" s="17"/>
      <c r="L577" s="18"/>
      <c r="M577" s="1"/>
      <c r="N577" s="1"/>
    </row>
    <row r="578" spans="1:14" ht="15.75" customHeight="1">
      <c r="A578" s="105"/>
      <c r="I578" s="17"/>
      <c r="J578" s="17"/>
      <c r="K578" s="17"/>
      <c r="L578" s="18"/>
      <c r="M578" s="1"/>
      <c r="N578" s="1"/>
    </row>
    <row r="579" spans="1:14" ht="15.75" customHeight="1">
      <c r="A579" s="105"/>
      <c r="I579" s="17"/>
      <c r="J579" s="17"/>
      <c r="K579" s="17"/>
      <c r="L579" s="18"/>
      <c r="M579" s="1"/>
      <c r="N579" s="1"/>
    </row>
    <row r="580" spans="1:14" ht="15.75" customHeight="1">
      <c r="A580" s="105"/>
      <c r="I580" s="17"/>
      <c r="J580" s="17"/>
      <c r="K580" s="17"/>
      <c r="L580" s="18"/>
      <c r="M580" s="1"/>
      <c r="N580" s="1"/>
    </row>
    <row r="581" spans="1:14" ht="15.75" customHeight="1">
      <c r="A581" s="105"/>
      <c r="I581" s="17"/>
      <c r="J581" s="17"/>
      <c r="K581" s="17"/>
      <c r="L581" s="18"/>
      <c r="M581" s="1"/>
      <c r="N581" s="1"/>
    </row>
    <row r="582" spans="1:14" ht="15.75" customHeight="1">
      <c r="A582" s="105"/>
      <c r="I582" s="17"/>
      <c r="J582" s="17"/>
      <c r="K582" s="17"/>
      <c r="L582" s="18"/>
      <c r="M582" s="1"/>
      <c r="N582" s="1"/>
    </row>
    <row r="583" spans="1:14" ht="15.75" customHeight="1">
      <c r="A583" s="105"/>
      <c r="I583" s="17"/>
      <c r="J583" s="17"/>
      <c r="K583" s="17"/>
      <c r="L583" s="18"/>
      <c r="M583" s="1"/>
      <c r="N583" s="1"/>
    </row>
    <row r="584" spans="1:14" ht="15.75" customHeight="1">
      <c r="A584" s="105"/>
      <c r="I584" s="17"/>
      <c r="J584" s="17"/>
      <c r="K584" s="17"/>
      <c r="L584" s="18"/>
      <c r="M584" s="1"/>
      <c r="N584" s="1"/>
    </row>
    <row r="585" spans="1:14" ht="15.75" customHeight="1">
      <c r="A585" s="105"/>
      <c r="I585" s="17"/>
      <c r="J585" s="17"/>
      <c r="K585" s="17"/>
      <c r="L585" s="18"/>
      <c r="M585" s="1"/>
      <c r="N585" s="1"/>
    </row>
    <row r="586" spans="1:14" ht="15.75" customHeight="1">
      <c r="A586" s="105"/>
      <c r="I586" s="17"/>
      <c r="J586" s="17"/>
      <c r="K586" s="17"/>
      <c r="L586" s="18"/>
      <c r="M586" s="1"/>
      <c r="N586" s="1"/>
    </row>
    <row r="587" spans="1:14" ht="15.75" customHeight="1">
      <c r="A587" s="105"/>
      <c r="I587" s="17"/>
      <c r="J587" s="17"/>
      <c r="K587" s="17"/>
      <c r="L587" s="18"/>
      <c r="M587" s="1"/>
      <c r="N587" s="1"/>
    </row>
    <row r="588" spans="1:14" ht="15.75" customHeight="1">
      <c r="A588" s="105"/>
      <c r="I588" s="17"/>
      <c r="J588" s="17"/>
      <c r="K588" s="17"/>
      <c r="L588" s="18"/>
      <c r="M588" s="1"/>
      <c r="N588" s="1"/>
    </row>
    <row r="589" spans="1:14" ht="15.75" customHeight="1">
      <c r="A589" s="105"/>
      <c r="I589" s="17"/>
      <c r="J589" s="17"/>
      <c r="K589" s="17"/>
      <c r="L589" s="18"/>
      <c r="M589" s="1"/>
      <c r="N589" s="1"/>
    </row>
    <row r="590" spans="1:14" ht="15.75" customHeight="1">
      <c r="A590" s="105"/>
      <c r="I590" s="17"/>
      <c r="J590" s="17"/>
      <c r="K590" s="17"/>
      <c r="L590" s="18"/>
      <c r="M590" s="1"/>
      <c r="N590" s="1"/>
    </row>
    <row r="591" spans="1:14" ht="15.75" customHeight="1">
      <c r="A591" s="105"/>
      <c r="I591" s="17"/>
      <c r="J591" s="17"/>
      <c r="K591" s="17"/>
      <c r="L591" s="18"/>
      <c r="M591" s="1"/>
      <c r="N591" s="1"/>
    </row>
    <row r="592" spans="1:14" ht="15.75" customHeight="1">
      <c r="A592" s="105"/>
      <c r="I592" s="17"/>
      <c r="J592" s="17"/>
      <c r="K592" s="17"/>
      <c r="L592" s="18"/>
      <c r="M592" s="1"/>
      <c r="N592" s="1"/>
    </row>
    <row r="593" spans="1:14" ht="15.75" customHeight="1">
      <c r="A593" s="105"/>
      <c r="I593" s="17"/>
      <c r="J593" s="17"/>
      <c r="K593" s="17"/>
      <c r="L593" s="18"/>
      <c r="M593" s="1"/>
      <c r="N593" s="1"/>
    </row>
    <row r="594" spans="1:14" ht="15.75" customHeight="1">
      <c r="A594" s="105"/>
      <c r="I594" s="17"/>
      <c r="J594" s="17"/>
      <c r="K594" s="17"/>
      <c r="L594" s="18"/>
      <c r="M594" s="1"/>
      <c r="N594" s="1"/>
    </row>
    <row r="595" spans="1:14" ht="15.75" customHeight="1">
      <c r="A595" s="105"/>
      <c r="I595" s="17"/>
      <c r="J595" s="17"/>
      <c r="K595" s="17"/>
      <c r="L595" s="18"/>
      <c r="M595" s="1"/>
      <c r="N595" s="1"/>
    </row>
    <row r="596" spans="1:14" ht="15.75" customHeight="1">
      <c r="A596" s="105"/>
      <c r="I596" s="17"/>
      <c r="J596" s="17"/>
      <c r="K596" s="17"/>
      <c r="L596" s="18"/>
      <c r="M596" s="1"/>
      <c r="N596" s="1"/>
    </row>
    <row r="597" spans="1:14" ht="15.75" customHeight="1">
      <c r="A597" s="105"/>
      <c r="I597" s="17"/>
      <c r="J597" s="17"/>
      <c r="K597" s="17"/>
      <c r="L597" s="18"/>
      <c r="M597" s="1"/>
      <c r="N597" s="1"/>
    </row>
    <row r="598" spans="1:14" ht="15.75" customHeight="1">
      <c r="A598" s="105"/>
      <c r="I598" s="17"/>
      <c r="J598" s="17"/>
      <c r="K598" s="17"/>
      <c r="L598" s="18"/>
      <c r="M598" s="1"/>
      <c r="N598" s="1"/>
    </row>
    <row r="599" spans="1:14" ht="15.75" customHeight="1">
      <c r="A599" s="105"/>
      <c r="I599" s="17"/>
      <c r="J599" s="17"/>
      <c r="K599" s="17"/>
      <c r="L599" s="18"/>
      <c r="M599" s="1"/>
      <c r="N599" s="1"/>
    </row>
    <row r="600" spans="1:14" ht="15.75" customHeight="1">
      <c r="A600" s="105"/>
      <c r="I600" s="17"/>
      <c r="J600" s="17"/>
      <c r="K600" s="17"/>
      <c r="L600" s="18"/>
      <c r="M600" s="1"/>
      <c r="N600" s="1"/>
    </row>
    <row r="601" spans="1:14" ht="15.75" customHeight="1">
      <c r="A601" s="105"/>
      <c r="I601" s="17"/>
      <c r="J601" s="17"/>
      <c r="K601" s="17"/>
      <c r="L601" s="18"/>
      <c r="M601" s="1"/>
      <c r="N601" s="1"/>
    </row>
    <row r="602" spans="1:14" ht="15.75" customHeight="1">
      <c r="A602" s="105"/>
      <c r="I602" s="17"/>
      <c r="J602" s="17"/>
      <c r="K602" s="17"/>
      <c r="L602" s="18"/>
      <c r="M602" s="1"/>
      <c r="N602" s="1"/>
    </row>
    <row r="603" spans="1:14" ht="15.75" customHeight="1">
      <c r="A603" s="105"/>
      <c r="I603" s="17"/>
      <c r="J603" s="17"/>
      <c r="K603" s="17"/>
      <c r="L603" s="18"/>
      <c r="M603" s="1"/>
      <c r="N603" s="1"/>
    </row>
    <row r="604" spans="1:14" ht="15.75" customHeight="1">
      <c r="A604" s="105"/>
      <c r="I604" s="17"/>
      <c r="J604" s="17"/>
      <c r="K604" s="17"/>
      <c r="L604" s="18"/>
      <c r="M604" s="1"/>
      <c r="N604" s="1"/>
    </row>
    <row r="605" spans="1:14" ht="15.75" customHeight="1">
      <c r="A605" s="105"/>
      <c r="I605" s="17"/>
      <c r="J605" s="17"/>
      <c r="K605" s="17"/>
      <c r="L605" s="18"/>
      <c r="M605" s="1"/>
      <c r="N605" s="1"/>
    </row>
    <row r="606" spans="1:14" ht="15.75" customHeight="1">
      <c r="A606" s="105"/>
      <c r="I606" s="17"/>
      <c r="J606" s="17"/>
      <c r="K606" s="17"/>
      <c r="L606" s="18"/>
      <c r="M606" s="1"/>
      <c r="N606" s="1"/>
    </row>
    <row r="607" spans="1:14" ht="15.75" customHeight="1">
      <c r="A607" s="105"/>
      <c r="I607" s="17"/>
      <c r="J607" s="17"/>
      <c r="K607" s="17"/>
      <c r="L607" s="18"/>
      <c r="M607" s="1"/>
      <c r="N607" s="1"/>
    </row>
    <row r="608" spans="1:14" ht="15.75" customHeight="1">
      <c r="A608" s="105"/>
      <c r="I608" s="17"/>
      <c r="J608" s="17"/>
      <c r="K608" s="17"/>
      <c r="L608" s="18"/>
      <c r="M608" s="1"/>
      <c r="N608" s="1"/>
    </row>
    <row r="609" spans="1:14" ht="15.75" customHeight="1">
      <c r="A609" s="105"/>
      <c r="I609" s="17"/>
      <c r="J609" s="17"/>
      <c r="K609" s="17"/>
      <c r="L609" s="18"/>
      <c r="M609" s="1"/>
      <c r="N609" s="1"/>
    </row>
    <row r="610" spans="1:14" ht="15.75" customHeight="1">
      <c r="A610" s="105"/>
      <c r="I610" s="17"/>
      <c r="J610" s="17"/>
      <c r="K610" s="17"/>
      <c r="L610" s="18"/>
      <c r="M610" s="1"/>
      <c r="N610" s="1"/>
    </row>
    <row r="611" spans="1:14" ht="15.75" customHeight="1">
      <c r="A611" s="105"/>
      <c r="I611" s="17"/>
      <c r="J611" s="17"/>
      <c r="K611" s="17"/>
      <c r="L611" s="18"/>
      <c r="M611" s="1"/>
      <c r="N611" s="1"/>
    </row>
    <row r="612" spans="1:14" ht="15.75" customHeight="1">
      <c r="A612" s="105"/>
      <c r="I612" s="17"/>
      <c r="J612" s="17"/>
      <c r="K612" s="17"/>
      <c r="L612" s="18"/>
      <c r="M612" s="1"/>
      <c r="N612" s="1"/>
    </row>
    <row r="613" spans="1:14" ht="15.75" customHeight="1">
      <c r="A613" s="105"/>
      <c r="I613" s="17"/>
      <c r="J613" s="17"/>
      <c r="K613" s="17"/>
      <c r="L613" s="18"/>
      <c r="M613" s="1"/>
      <c r="N613" s="1"/>
    </row>
    <row r="614" spans="1:14" ht="15.75" customHeight="1">
      <c r="A614" s="105"/>
      <c r="I614" s="17"/>
      <c r="J614" s="17"/>
      <c r="K614" s="17"/>
      <c r="L614" s="18"/>
      <c r="M614" s="1"/>
      <c r="N614" s="1"/>
    </row>
    <row r="615" spans="1:14" ht="15.75" customHeight="1">
      <c r="A615" s="105"/>
      <c r="I615" s="17"/>
      <c r="J615" s="17"/>
      <c r="K615" s="17"/>
      <c r="L615" s="18"/>
      <c r="M615" s="1"/>
      <c r="N615" s="1"/>
    </row>
    <row r="616" spans="1:14" ht="15.75" customHeight="1">
      <c r="A616" s="105"/>
      <c r="I616" s="17"/>
      <c r="J616" s="17"/>
      <c r="K616" s="17"/>
      <c r="L616" s="18"/>
      <c r="M616" s="1"/>
      <c r="N616" s="1"/>
    </row>
    <row r="617" spans="1:14" ht="15.75" customHeight="1">
      <c r="A617" s="105"/>
      <c r="I617" s="17"/>
      <c r="J617" s="17"/>
      <c r="K617" s="17"/>
      <c r="L617" s="18"/>
      <c r="M617" s="1"/>
      <c r="N617" s="1"/>
    </row>
    <row r="618" spans="1:14" ht="15.75" customHeight="1">
      <c r="A618" s="105"/>
      <c r="I618" s="17"/>
      <c r="J618" s="17"/>
      <c r="K618" s="17"/>
      <c r="L618" s="18"/>
      <c r="M618" s="1"/>
      <c r="N618" s="1"/>
    </row>
    <row r="619" spans="1:14" ht="15.75" customHeight="1">
      <c r="A619" s="105"/>
      <c r="I619" s="17"/>
      <c r="J619" s="17"/>
      <c r="K619" s="17"/>
      <c r="L619" s="18"/>
      <c r="M619" s="1"/>
      <c r="N619" s="1"/>
    </row>
    <row r="620" spans="1:14" ht="15.75" customHeight="1">
      <c r="A620" s="105"/>
      <c r="I620" s="17"/>
      <c r="J620" s="17"/>
      <c r="K620" s="17"/>
      <c r="L620" s="18"/>
      <c r="M620" s="1"/>
      <c r="N620" s="1"/>
    </row>
    <row r="621" spans="1:14" ht="15.75" customHeight="1">
      <c r="A621" s="105"/>
      <c r="I621" s="17"/>
      <c r="J621" s="17"/>
      <c r="K621" s="17"/>
      <c r="L621" s="18"/>
      <c r="M621" s="1"/>
      <c r="N621" s="1"/>
    </row>
    <row r="622" spans="1:14" ht="15.75" customHeight="1">
      <c r="A622" s="105"/>
      <c r="I622" s="17"/>
      <c r="J622" s="17"/>
      <c r="K622" s="17"/>
      <c r="L622" s="18"/>
      <c r="M622" s="1"/>
      <c r="N622" s="1"/>
    </row>
    <row r="623" spans="1:14" ht="15.75" customHeight="1">
      <c r="A623" s="105"/>
      <c r="I623" s="17"/>
      <c r="J623" s="17"/>
      <c r="K623" s="17"/>
      <c r="L623" s="18"/>
      <c r="M623" s="1"/>
      <c r="N623" s="1"/>
    </row>
    <row r="624" spans="1:14" ht="15.75" customHeight="1">
      <c r="A624" s="105"/>
      <c r="I624" s="17"/>
      <c r="J624" s="17"/>
      <c r="K624" s="17"/>
      <c r="L624" s="18"/>
      <c r="M624" s="1"/>
      <c r="N624" s="1"/>
    </row>
    <row r="625" spans="1:14" ht="15.75" customHeight="1">
      <c r="A625" s="105"/>
      <c r="I625" s="17"/>
      <c r="J625" s="17"/>
      <c r="K625" s="17"/>
      <c r="L625" s="18"/>
      <c r="M625" s="1"/>
      <c r="N625" s="1"/>
    </row>
    <row r="626" spans="1:14" ht="15.75" customHeight="1">
      <c r="A626" s="105"/>
      <c r="I626" s="17"/>
      <c r="J626" s="17"/>
      <c r="K626" s="17"/>
      <c r="L626" s="18"/>
      <c r="M626" s="1"/>
      <c r="N626" s="1"/>
    </row>
    <row r="627" spans="1:14" ht="15.75" customHeight="1">
      <c r="A627" s="105"/>
      <c r="I627" s="17"/>
      <c r="J627" s="17"/>
      <c r="K627" s="17"/>
      <c r="L627" s="18"/>
      <c r="M627" s="1"/>
      <c r="N627" s="1"/>
    </row>
    <row r="628" spans="1:14" ht="15.75" customHeight="1">
      <c r="A628" s="105"/>
      <c r="I628" s="17"/>
      <c r="J628" s="17"/>
      <c r="K628" s="17"/>
      <c r="L628" s="18"/>
      <c r="M628" s="1"/>
      <c r="N628" s="1"/>
    </row>
    <row r="629" spans="1:14" ht="15.75" customHeight="1">
      <c r="A629" s="105"/>
      <c r="I629" s="17"/>
      <c r="J629" s="17"/>
      <c r="K629" s="17"/>
      <c r="L629" s="18"/>
      <c r="M629" s="1"/>
      <c r="N629" s="1"/>
    </row>
    <row r="630" spans="1:14" ht="15.75" customHeight="1">
      <c r="A630" s="105"/>
      <c r="I630" s="17"/>
      <c r="J630" s="17"/>
      <c r="K630" s="17"/>
      <c r="L630" s="18"/>
      <c r="M630" s="1"/>
      <c r="N630" s="1"/>
    </row>
    <row r="631" spans="1:14" ht="15.75" customHeight="1">
      <c r="A631" s="105"/>
      <c r="I631" s="17"/>
      <c r="J631" s="17"/>
      <c r="K631" s="17"/>
      <c r="L631" s="18"/>
      <c r="M631" s="1"/>
      <c r="N631" s="1"/>
    </row>
    <row r="632" spans="1:14" ht="15.75" customHeight="1">
      <c r="A632" s="105"/>
      <c r="I632" s="17"/>
      <c r="J632" s="17"/>
      <c r="K632" s="17"/>
      <c r="L632" s="18"/>
      <c r="M632" s="1"/>
      <c r="N632" s="1"/>
    </row>
    <row r="633" spans="1:14" ht="15.75" customHeight="1">
      <c r="A633" s="105"/>
      <c r="I633" s="17"/>
      <c r="J633" s="17"/>
      <c r="K633" s="17"/>
      <c r="L633" s="18"/>
      <c r="M633" s="1"/>
      <c r="N633" s="1"/>
    </row>
    <row r="634" spans="1:14" ht="15.75" customHeight="1">
      <c r="A634" s="105"/>
      <c r="I634" s="17"/>
      <c r="J634" s="17"/>
      <c r="K634" s="17"/>
      <c r="L634" s="18"/>
      <c r="M634" s="1"/>
      <c r="N634" s="1"/>
    </row>
    <row r="635" spans="1:14" ht="15.75" customHeight="1">
      <c r="A635" s="105"/>
      <c r="I635" s="17"/>
      <c r="J635" s="17"/>
      <c r="K635" s="17"/>
      <c r="L635" s="18"/>
      <c r="M635" s="1"/>
      <c r="N635" s="1"/>
    </row>
    <row r="636" spans="1:14" ht="15.75" customHeight="1">
      <c r="A636" s="105"/>
      <c r="I636" s="17"/>
      <c r="J636" s="17"/>
      <c r="K636" s="17"/>
      <c r="L636" s="18"/>
      <c r="M636" s="1"/>
      <c r="N636" s="1"/>
    </row>
    <row r="637" spans="1:14" ht="15.75" customHeight="1">
      <c r="A637" s="105"/>
      <c r="I637" s="17"/>
      <c r="J637" s="17"/>
      <c r="K637" s="17"/>
      <c r="L637" s="18"/>
      <c r="M637" s="1"/>
      <c r="N637" s="1"/>
    </row>
    <row r="638" spans="1:14" ht="15.75" customHeight="1">
      <c r="A638" s="105"/>
      <c r="I638" s="17"/>
      <c r="J638" s="17"/>
      <c r="K638" s="17"/>
      <c r="L638" s="18"/>
      <c r="M638" s="1"/>
      <c r="N638" s="1"/>
    </row>
    <row r="639" spans="1:14" ht="15.75" customHeight="1">
      <c r="A639" s="105"/>
      <c r="I639" s="17"/>
      <c r="J639" s="17"/>
      <c r="K639" s="17"/>
      <c r="L639" s="18"/>
      <c r="M639" s="1"/>
      <c r="N639" s="1"/>
    </row>
    <row r="640" spans="1:14" ht="15.75" customHeight="1">
      <c r="A640" s="105"/>
      <c r="I640" s="17"/>
      <c r="J640" s="17"/>
      <c r="K640" s="17"/>
      <c r="L640" s="18"/>
      <c r="M640" s="1"/>
      <c r="N640" s="1"/>
    </row>
    <row r="641" spans="1:14" ht="15.75" customHeight="1">
      <c r="A641" s="105"/>
      <c r="I641" s="17"/>
      <c r="J641" s="17"/>
      <c r="K641" s="17"/>
      <c r="L641" s="18"/>
      <c r="M641" s="1"/>
      <c r="N641" s="1"/>
    </row>
    <row r="642" spans="1:14" ht="15.75" customHeight="1">
      <c r="A642" s="105"/>
      <c r="I642" s="17"/>
      <c r="J642" s="17"/>
      <c r="K642" s="17"/>
      <c r="L642" s="18"/>
      <c r="M642" s="1"/>
      <c r="N642" s="1"/>
    </row>
    <row r="643" spans="1:14" ht="15.75" customHeight="1">
      <c r="A643" s="105"/>
      <c r="I643" s="17"/>
      <c r="J643" s="17"/>
      <c r="K643" s="17"/>
      <c r="L643" s="18"/>
      <c r="M643" s="1"/>
      <c r="N643" s="1"/>
    </row>
    <row r="644" spans="1:14" ht="15.75" customHeight="1">
      <c r="A644" s="105"/>
      <c r="I644" s="17"/>
      <c r="J644" s="17"/>
      <c r="K644" s="17"/>
      <c r="L644" s="18"/>
      <c r="M644" s="1"/>
      <c r="N644" s="1"/>
    </row>
    <row r="645" spans="1:14" ht="15.75" customHeight="1">
      <c r="A645" s="105"/>
      <c r="I645" s="17"/>
      <c r="J645" s="17"/>
      <c r="K645" s="17"/>
      <c r="L645" s="18"/>
      <c r="M645" s="1"/>
      <c r="N645" s="1"/>
    </row>
    <row r="646" spans="1:14" ht="15.75" customHeight="1">
      <c r="A646" s="105"/>
      <c r="I646" s="17"/>
      <c r="J646" s="17"/>
      <c r="K646" s="17"/>
      <c r="L646" s="18"/>
      <c r="M646" s="1"/>
      <c r="N646" s="1"/>
    </row>
    <row r="647" spans="1:14" ht="15.75" customHeight="1">
      <c r="A647" s="105"/>
      <c r="I647" s="17"/>
      <c r="J647" s="17"/>
      <c r="K647" s="17"/>
      <c r="L647" s="18"/>
      <c r="M647" s="1"/>
      <c r="N647" s="1"/>
    </row>
    <row r="648" spans="1:14" ht="15.75" customHeight="1">
      <c r="A648" s="105"/>
      <c r="I648" s="17"/>
      <c r="J648" s="17"/>
      <c r="K648" s="17"/>
      <c r="L648" s="18"/>
      <c r="M648" s="1"/>
      <c r="N648" s="1"/>
    </row>
    <row r="649" spans="1:14" ht="15.75" customHeight="1">
      <c r="A649" s="105"/>
      <c r="I649" s="17"/>
      <c r="J649" s="17"/>
      <c r="K649" s="17"/>
      <c r="L649" s="18"/>
      <c r="M649" s="1"/>
      <c r="N649" s="1"/>
    </row>
    <row r="650" spans="1:14" ht="15.75" customHeight="1">
      <c r="A650" s="105"/>
      <c r="I650" s="17"/>
      <c r="J650" s="17"/>
      <c r="K650" s="17"/>
      <c r="L650" s="18"/>
      <c r="M650" s="1"/>
      <c r="N650" s="1"/>
    </row>
    <row r="651" spans="1:14" ht="15.75" customHeight="1">
      <c r="A651" s="105"/>
      <c r="I651" s="17"/>
      <c r="J651" s="17"/>
      <c r="K651" s="17"/>
      <c r="L651" s="18"/>
      <c r="M651" s="1"/>
      <c r="N651" s="1"/>
    </row>
    <row r="652" spans="1:14" ht="15.75" customHeight="1">
      <c r="A652" s="105"/>
      <c r="I652" s="17"/>
      <c r="J652" s="17"/>
      <c r="K652" s="17"/>
      <c r="L652" s="18"/>
      <c r="M652" s="1"/>
      <c r="N652" s="1"/>
    </row>
    <row r="653" spans="1:14" ht="15.75" customHeight="1">
      <c r="A653" s="105"/>
      <c r="I653" s="17"/>
      <c r="J653" s="17"/>
      <c r="K653" s="17"/>
      <c r="L653" s="18"/>
      <c r="M653" s="1"/>
      <c r="N653" s="1"/>
    </row>
    <row r="654" spans="1:14" ht="15.75" customHeight="1">
      <c r="A654" s="105"/>
      <c r="I654" s="17"/>
      <c r="J654" s="17"/>
      <c r="K654" s="17"/>
      <c r="L654" s="18"/>
      <c r="M654" s="1"/>
      <c r="N654" s="1"/>
    </row>
    <row r="655" spans="1:14" ht="15.75" customHeight="1">
      <c r="A655" s="105"/>
      <c r="I655" s="17"/>
      <c r="J655" s="17"/>
      <c r="K655" s="17"/>
      <c r="L655" s="18"/>
      <c r="M655" s="1"/>
      <c r="N655" s="1"/>
    </row>
    <row r="656" spans="1:14" ht="15.75" customHeight="1">
      <c r="A656" s="105"/>
      <c r="I656" s="17"/>
      <c r="J656" s="17"/>
      <c r="K656" s="17"/>
      <c r="L656" s="18"/>
      <c r="M656" s="1"/>
      <c r="N656" s="1"/>
    </row>
    <row r="657" spans="1:14" ht="15.75" customHeight="1">
      <c r="A657" s="105"/>
      <c r="I657" s="17"/>
      <c r="J657" s="17"/>
      <c r="K657" s="17"/>
      <c r="L657" s="18"/>
      <c r="M657" s="1"/>
      <c r="N657" s="1"/>
    </row>
    <row r="658" spans="1:14" ht="15.75" customHeight="1">
      <c r="A658" s="105"/>
      <c r="I658" s="17"/>
      <c r="J658" s="17"/>
      <c r="K658" s="17"/>
      <c r="L658" s="18"/>
      <c r="M658" s="1"/>
      <c r="N658" s="1"/>
    </row>
    <row r="659" spans="1:14" ht="15.75" customHeight="1">
      <c r="A659" s="105"/>
      <c r="I659" s="17"/>
      <c r="J659" s="17"/>
      <c r="K659" s="17"/>
      <c r="L659" s="18"/>
      <c r="M659" s="1"/>
      <c r="N659" s="1"/>
    </row>
    <row r="660" spans="1:14" ht="15.75" customHeight="1">
      <c r="A660" s="105"/>
      <c r="I660" s="17"/>
      <c r="J660" s="17"/>
      <c r="K660" s="17"/>
      <c r="L660" s="18"/>
      <c r="M660" s="1"/>
      <c r="N660" s="1"/>
    </row>
    <row r="661" spans="1:14" ht="15.75" customHeight="1">
      <c r="A661" s="105"/>
      <c r="I661" s="17"/>
      <c r="J661" s="17"/>
      <c r="K661" s="17"/>
      <c r="L661" s="18"/>
      <c r="M661" s="1"/>
      <c r="N661" s="1"/>
    </row>
    <row r="662" spans="1:14" ht="15.75" customHeight="1">
      <c r="A662" s="105"/>
      <c r="I662" s="17"/>
      <c r="J662" s="17"/>
      <c r="K662" s="17"/>
      <c r="L662" s="18"/>
      <c r="M662" s="1"/>
      <c r="N662" s="1"/>
    </row>
    <row r="663" spans="1:14" ht="15.75" customHeight="1">
      <c r="A663" s="105"/>
      <c r="I663" s="17"/>
      <c r="J663" s="17"/>
      <c r="K663" s="17"/>
      <c r="L663" s="18"/>
      <c r="M663" s="1"/>
      <c r="N663" s="1"/>
    </row>
    <row r="664" spans="1:14" ht="15.75" customHeight="1">
      <c r="A664" s="105"/>
      <c r="I664" s="17"/>
      <c r="J664" s="17"/>
      <c r="K664" s="17"/>
      <c r="L664" s="18"/>
      <c r="M664" s="1"/>
      <c r="N664" s="1"/>
    </row>
    <row r="665" spans="1:14" ht="15.75" customHeight="1">
      <c r="A665" s="105"/>
      <c r="I665" s="17"/>
      <c r="J665" s="17"/>
      <c r="K665" s="17"/>
      <c r="L665" s="18"/>
      <c r="M665" s="1"/>
      <c r="N665" s="1"/>
    </row>
    <row r="666" spans="1:14" ht="15.75" customHeight="1">
      <c r="A666" s="105"/>
      <c r="I666" s="17"/>
      <c r="J666" s="17"/>
      <c r="K666" s="17"/>
      <c r="L666" s="18"/>
      <c r="M666" s="1"/>
      <c r="N666" s="1"/>
    </row>
    <row r="667" spans="1:14" ht="15.75" customHeight="1">
      <c r="A667" s="105"/>
      <c r="I667" s="17"/>
      <c r="J667" s="17"/>
      <c r="K667" s="17"/>
      <c r="L667" s="18"/>
      <c r="M667" s="1"/>
      <c r="N667" s="1"/>
    </row>
    <row r="668" spans="1:14" ht="15.75" customHeight="1">
      <c r="A668" s="105"/>
      <c r="I668" s="17"/>
      <c r="J668" s="17"/>
      <c r="K668" s="17"/>
      <c r="L668" s="18"/>
      <c r="M668" s="1"/>
      <c r="N668" s="1"/>
    </row>
    <row r="669" spans="1:14" ht="15.75" customHeight="1">
      <c r="A669" s="105"/>
      <c r="I669" s="17"/>
      <c r="J669" s="17"/>
      <c r="K669" s="17"/>
      <c r="L669" s="18"/>
      <c r="M669" s="1"/>
      <c r="N669" s="1"/>
    </row>
    <row r="670" spans="1:14" ht="15.75" customHeight="1">
      <c r="A670" s="105"/>
      <c r="I670" s="17"/>
      <c r="J670" s="17"/>
      <c r="K670" s="17"/>
      <c r="L670" s="18"/>
      <c r="M670" s="1"/>
      <c r="N670" s="1"/>
    </row>
    <row r="671" spans="1:14" ht="15.75" customHeight="1">
      <c r="A671" s="105"/>
      <c r="I671" s="17"/>
      <c r="J671" s="17"/>
      <c r="K671" s="17"/>
      <c r="L671" s="18"/>
      <c r="M671" s="1"/>
      <c r="N671" s="1"/>
    </row>
    <row r="672" spans="1:14" ht="15.75" customHeight="1">
      <c r="A672" s="105"/>
      <c r="I672" s="17"/>
      <c r="J672" s="17"/>
      <c r="K672" s="17"/>
      <c r="L672" s="18"/>
      <c r="M672" s="1"/>
      <c r="N672" s="1"/>
    </row>
    <row r="673" spans="1:14" ht="15.75" customHeight="1">
      <c r="A673" s="105"/>
      <c r="I673" s="17"/>
      <c r="J673" s="17"/>
      <c r="K673" s="17"/>
      <c r="L673" s="18"/>
      <c r="M673" s="1"/>
      <c r="N673" s="1"/>
    </row>
    <row r="674" spans="1:14" ht="15.75" customHeight="1">
      <c r="A674" s="105"/>
      <c r="I674" s="17"/>
      <c r="J674" s="17"/>
      <c r="K674" s="17"/>
      <c r="L674" s="18"/>
      <c r="M674" s="1"/>
      <c r="N674" s="1"/>
    </row>
    <row r="675" spans="1:14" ht="15.75" customHeight="1">
      <c r="A675" s="105"/>
      <c r="I675" s="17"/>
      <c r="J675" s="17"/>
      <c r="K675" s="17"/>
      <c r="L675" s="18"/>
      <c r="M675" s="1"/>
      <c r="N675" s="1"/>
    </row>
    <row r="676" spans="1:14" ht="15.75" customHeight="1">
      <c r="A676" s="105"/>
      <c r="I676" s="17"/>
      <c r="J676" s="17"/>
      <c r="K676" s="17"/>
      <c r="L676" s="18"/>
      <c r="M676" s="1"/>
      <c r="N676" s="1"/>
    </row>
    <row r="677" spans="1:14" ht="15.75" customHeight="1">
      <c r="A677" s="105"/>
      <c r="I677" s="17"/>
      <c r="J677" s="17"/>
      <c r="K677" s="17"/>
      <c r="L677" s="18"/>
      <c r="M677" s="1"/>
      <c r="N677" s="1"/>
    </row>
    <row r="678" spans="1:14" ht="15.75" customHeight="1">
      <c r="A678" s="105"/>
      <c r="I678" s="17"/>
      <c r="J678" s="17"/>
      <c r="K678" s="17"/>
      <c r="L678" s="18"/>
      <c r="M678" s="1"/>
      <c r="N678" s="1"/>
    </row>
    <row r="679" spans="1:14" ht="15.75" customHeight="1">
      <c r="A679" s="105"/>
      <c r="I679" s="17"/>
      <c r="J679" s="17"/>
      <c r="K679" s="17"/>
      <c r="L679" s="18"/>
      <c r="M679" s="1"/>
      <c r="N679" s="1"/>
    </row>
    <row r="680" spans="1:14" ht="15.75" customHeight="1">
      <c r="A680" s="105"/>
      <c r="I680" s="17"/>
      <c r="J680" s="17"/>
      <c r="K680" s="17"/>
      <c r="L680" s="18"/>
      <c r="M680" s="1"/>
      <c r="N680" s="1"/>
    </row>
    <row r="681" spans="1:14" ht="15.75" customHeight="1">
      <c r="A681" s="105"/>
      <c r="I681" s="17"/>
      <c r="J681" s="17"/>
      <c r="K681" s="17"/>
      <c r="L681" s="18"/>
      <c r="M681" s="1"/>
      <c r="N681" s="1"/>
    </row>
    <row r="682" spans="1:14" ht="15.75" customHeight="1">
      <c r="A682" s="105"/>
      <c r="I682" s="17"/>
      <c r="J682" s="17"/>
      <c r="K682" s="17"/>
      <c r="L682" s="18"/>
      <c r="M682" s="1"/>
      <c r="N682" s="1"/>
    </row>
    <row r="683" spans="1:14" ht="15.75" customHeight="1">
      <c r="A683" s="105"/>
      <c r="I683" s="17"/>
      <c r="J683" s="17"/>
      <c r="K683" s="17"/>
      <c r="L683" s="18"/>
      <c r="M683" s="1"/>
      <c r="N683" s="1"/>
    </row>
    <row r="684" spans="1:14" ht="15.75" customHeight="1">
      <c r="A684" s="105"/>
      <c r="I684" s="17"/>
      <c r="J684" s="17"/>
      <c r="K684" s="17"/>
      <c r="L684" s="18"/>
      <c r="M684" s="1"/>
      <c r="N684" s="1"/>
    </row>
    <row r="685" spans="1:14" ht="15.75" customHeight="1">
      <c r="A685" s="105"/>
      <c r="I685" s="17"/>
      <c r="J685" s="17"/>
      <c r="K685" s="17"/>
      <c r="L685" s="18"/>
      <c r="M685" s="1"/>
      <c r="N685" s="1"/>
    </row>
    <row r="686" spans="1:14" ht="15.75" customHeight="1">
      <c r="A686" s="105"/>
      <c r="I686" s="17"/>
      <c r="J686" s="17"/>
      <c r="K686" s="17"/>
      <c r="L686" s="18"/>
      <c r="M686" s="1"/>
      <c r="N686" s="1"/>
    </row>
    <row r="687" spans="1:14" ht="15.75" customHeight="1">
      <c r="A687" s="105"/>
      <c r="I687" s="17"/>
      <c r="J687" s="17"/>
      <c r="K687" s="17"/>
      <c r="L687" s="18"/>
      <c r="M687" s="1"/>
      <c r="N687" s="1"/>
    </row>
    <row r="688" spans="1:14" ht="15.75" customHeight="1">
      <c r="A688" s="105"/>
      <c r="I688" s="17"/>
      <c r="J688" s="17"/>
      <c r="K688" s="17"/>
      <c r="L688" s="18"/>
      <c r="M688" s="1"/>
      <c r="N688" s="1"/>
    </row>
    <row r="689" spans="1:14" ht="15.75" customHeight="1">
      <c r="A689" s="105"/>
      <c r="I689" s="17"/>
      <c r="J689" s="17"/>
      <c r="K689" s="17"/>
      <c r="L689" s="18"/>
      <c r="M689" s="1"/>
      <c r="N689" s="1"/>
    </row>
    <row r="690" spans="1:14" ht="15.75" customHeight="1">
      <c r="A690" s="105"/>
      <c r="I690" s="17"/>
      <c r="J690" s="17"/>
      <c r="K690" s="17"/>
      <c r="L690" s="18"/>
      <c r="M690" s="1"/>
      <c r="N690" s="1"/>
    </row>
    <row r="691" spans="1:14" ht="15.75" customHeight="1">
      <c r="A691" s="105"/>
      <c r="I691" s="17"/>
      <c r="J691" s="17"/>
      <c r="K691" s="17"/>
      <c r="L691" s="18"/>
      <c r="M691" s="1"/>
      <c r="N691" s="1"/>
    </row>
    <row r="692" spans="1:14" ht="15.75" customHeight="1">
      <c r="A692" s="105"/>
      <c r="I692" s="17"/>
      <c r="J692" s="17"/>
      <c r="K692" s="17"/>
      <c r="L692" s="18"/>
      <c r="M692" s="1"/>
      <c r="N692" s="1"/>
    </row>
    <row r="693" spans="1:14" ht="15.75" customHeight="1">
      <c r="A693" s="105"/>
      <c r="I693" s="17"/>
      <c r="J693" s="17"/>
      <c r="K693" s="17"/>
      <c r="L693" s="18"/>
      <c r="M693" s="1"/>
      <c r="N693" s="1"/>
    </row>
    <row r="694" spans="1:14" ht="15.75" customHeight="1">
      <c r="A694" s="105"/>
      <c r="I694" s="17"/>
      <c r="J694" s="17"/>
      <c r="K694" s="17"/>
      <c r="L694" s="18"/>
      <c r="M694" s="1"/>
      <c r="N694" s="1"/>
    </row>
    <row r="695" spans="1:14" ht="15.75" customHeight="1">
      <c r="A695" s="105"/>
      <c r="I695" s="17"/>
      <c r="J695" s="17"/>
      <c r="K695" s="17"/>
      <c r="L695" s="18"/>
      <c r="M695" s="1"/>
      <c r="N695" s="1"/>
    </row>
    <row r="696" spans="1:14" ht="15.75" customHeight="1">
      <c r="A696" s="105"/>
      <c r="I696" s="17"/>
      <c r="J696" s="17"/>
      <c r="K696" s="17"/>
      <c r="L696" s="18"/>
      <c r="M696" s="1"/>
      <c r="N696" s="1"/>
    </row>
    <row r="697" spans="1:14" ht="15.75" customHeight="1">
      <c r="A697" s="105"/>
      <c r="I697" s="17"/>
      <c r="J697" s="17"/>
      <c r="K697" s="17"/>
      <c r="L697" s="18"/>
      <c r="M697" s="1"/>
      <c r="N697" s="1"/>
    </row>
    <row r="698" spans="1:14" ht="15.75" customHeight="1">
      <c r="A698" s="105"/>
      <c r="I698" s="17"/>
      <c r="J698" s="17"/>
      <c r="K698" s="17"/>
      <c r="L698" s="18"/>
      <c r="M698" s="1"/>
      <c r="N698" s="1"/>
    </row>
    <row r="699" spans="1:14" ht="15.75" customHeight="1">
      <c r="A699" s="105"/>
      <c r="I699" s="17"/>
      <c r="J699" s="17"/>
      <c r="K699" s="17"/>
      <c r="L699" s="18"/>
      <c r="M699" s="1"/>
      <c r="N699" s="1"/>
    </row>
    <row r="700" spans="1:14" ht="15.75" customHeight="1">
      <c r="A700" s="105"/>
      <c r="I700" s="17"/>
      <c r="J700" s="17"/>
      <c r="K700" s="17"/>
      <c r="L700" s="18"/>
      <c r="M700" s="1"/>
      <c r="N700" s="1"/>
    </row>
    <row r="701" spans="1:14" ht="15.75" customHeight="1">
      <c r="A701" s="105"/>
      <c r="I701" s="17"/>
      <c r="J701" s="17"/>
      <c r="K701" s="17"/>
      <c r="L701" s="18"/>
      <c r="M701" s="1"/>
      <c r="N701" s="1"/>
    </row>
    <row r="702" spans="1:14" ht="15.75" customHeight="1">
      <c r="A702" s="105"/>
      <c r="I702" s="17"/>
      <c r="J702" s="17"/>
      <c r="K702" s="17"/>
      <c r="L702" s="18"/>
      <c r="M702" s="1"/>
      <c r="N702" s="1"/>
    </row>
    <row r="703" spans="1:14" ht="15.75" customHeight="1">
      <c r="A703" s="105"/>
      <c r="I703" s="17"/>
      <c r="J703" s="17"/>
      <c r="K703" s="17"/>
      <c r="L703" s="18"/>
      <c r="M703" s="1"/>
      <c r="N703" s="1"/>
    </row>
    <row r="704" spans="1:14" ht="15.75" customHeight="1">
      <c r="A704" s="105"/>
      <c r="I704" s="17"/>
      <c r="J704" s="17"/>
      <c r="K704" s="17"/>
      <c r="L704" s="18"/>
      <c r="M704" s="1"/>
      <c r="N704" s="1"/>
    </row>
    <row r="705" spans="1:14" ht="15.75" customHeight="1">
      <c r="A705" s="105"/>
      <c r="I705" s="17"/>
      <c r="J705" s="17"/>
      <c r="K705" s="17"/>
      <c r="L705" s="18"/>
      <c r="M705" s="1"/>
      <c r="N705" s="1"/>
    </row>
    <row r="706" spans="1:14" ht="15.75" customHeight="1">
      <c r="A706" s="105"/>
      <c r="I706" s="17"/>
      <c r="J706" s="17"/>
      <c r="K706" s="17"/>
      <c r="L706" s="18"/>
      <c r="M706" s="1"/>
      <c r="N706" s="1"/>
    </row>
    <row r="707" spans="1:14" ht="15.75" customHeight="1">
      <c r="A707" s="105"/>
      <c r="I707" s="17"/>
      <c r="J707" s="17"/>
      <c r="K707" s="17"/>
      <c r="L707" s="18"/>
      <c r="M707" s="1"/>
      <c r="N707" s="1"/>
    </row>
    <row r="708" spans="1:14" ht="15.75" customHeight="1">
      <c r="A708" s="105"/>
      <c r="I708" s="17"/>
      <c r="J708" s="17"/>
      <c r="K708" s="17"/>
      <c r="L708" s="18"/>
      <c r="M708" s="1"/>
      <c r="N708" s="1"/>
    </row>
    <row r="709" spans="1:14" ht="15.75" customHeight="1">
      <c r="A709" s="105"/>
      <c r="I709" s="17"/>
      <c r="J709" s="17"/>
      <c r="K709" s="17"/>
      <c r="L709" s="18"/>
      <c r="M709" s="1"/>
      <c r="N709" s="1"/>
    </row>
    <row r="710" spans="1:14" ht="15.75" customHeight="1">
      <c r="A710" s="105"/>
      <c r="I710" s="17"/>
      <c r="J710" s="17"/>
      <c r="K710" s="17"/>
      <c r="L710" s="18"/>
      <c r="M710" s="1"/>
      <c r="N710" s="1"/>
    </row>
    <row r="711" spans="1:14" ht="15.75" customHeight="1">
      <c r="A711" s="105"/>
      <c r="I711" s="17"/>
      <c r="J711" s="17"/>
      <c r="K711" s="17"/>
      <c r="L711" s="18"/>
      <c r="M711" s="1"/>
      <c r="N711" s="1"/>
    </row>
    <row r="712" spans="1:14" ht="15.75" customHeight="1">
      <c r="A712" s="105"/>
      <c r="I712" s="17"/>
      <c r="J712" s="17"/>
      <c r="K712" s="17"/>
      <c r="L712" s="18"/>
      <c r="M712" s="1"/>
      <c r="N712" s="1"/>
    </row>
    <row r="713" spans="1:14" ht="15.75" customHeight="1">
      <c r="A713" s="105"/>
      <c r="I713" s="17"/>
      <c r="J713" s="17"/>
      <c r="K713" s="17"/>
      <c r="L713" s="18"/>
      <c r="M713" s="1"/>
      <c r="N713" s="1"/>
    </row>
    <row r="714" spans="1:14" ht="15.75" customHeight="1">
      <c r="A714" s="105"/>
      <c r="I714" s="17"/>
      <c r="J714" s="17"/>
      <c r="K714" s="17"/>
      <c r="L714" s="18"/>
      <c r="M714" s="1"/>
      <c r="N714" s="1"/>
    </row>
    <row r="715" spans="1:14" ht="15.75" customHeight="1">
      <c r="A715" s="105"/>
      <c r="I715" s="17"/>
      <c r="J715" s="17"/>
      <c r="K715" s="17"/>
      <c r="L715" s="18"/>
      <c r="M715" s="1"/>
      <c r="N715" s="1"/>
    </row>
    <row r="716" spans="1:14" ht="15.75" customHeight="1">
      <c r="A716" s="105"/>
      <c r="I716" s="17"/>
      <c r="J716" s="17"/>
      <c r="K716" s="17"/>
      <c r="L716" s="18"/>
      <c r="M716" s="1"/>
      <c r="N716" s="1"/>
    </row>
    <row r="717" spans="1:14" ht="15.75" customHeight="1">
      <c r="A717" s="105"/>
      <c r="I717" s="17"/>
      <c r="J717" s="17"/>
      <c r="K717" s="17"/>
      <c r="L717" s="18"/>
      <c r="M717" s="1"/>
      <c r="N717" s="1"/>
    </row>
    <row r="718" spans="1:14" ht="15.75" customHeight="1">
      <c r="A718" s="105"/>
      <c r="I718" s="17"/>
      <c r="J718" s="17"/>
      <c r="K718" s="17"/>
      <c r="L718" s="18"/>
      <c r="M718" s="1"/>
      <c r="N718" s="1"/>
    </row>
    <row r="719" spans="1:14" ht="15.75" customHeight="1">
      <c r="A719" s="105"/>
      <c r="I719" s="17"/>
      <c r="J719" s="17"/>
      <c r="K719" s="17"/>
      <c r="L719" s="18"/>
      <c r="M719" s="1"/>
      <c r="N719" s="1"/>
    </row>
    <row r="720" spans="1:14" ht="15.75" customHeight="1">
      <c r="A720" s="105"/>
      <c r="I720" s="17"/>
      <c r="J720" s="17"/>
      <c r="K720" s="17"/>
      <c r="L720" s="18"/>
      <c r="M720" s="1"/>
      <c r="N720" s="1"/>
    </row>
    <row r="721" spans="1:14" ht="15.75" customHeight="1">
      <c r="A721" s="105"/>
      <c r="I721" s="17"/>
      <c r="J721" s="17"/>
      <c r="K721" s="17"/>
      <c r="L721" s="18"/>
      <c r="M721" s="1"/>
      <c r="N721" s="1"/>
    </row>
    <row r="722" spans="1:14" ht="15.75" customHeight="1">
      <c r="A722" s="105"/>
      <c r="I722" s="17"/>
      <c r="J722" s="17"/>
      <c r="K722" s="17"/>
      <c r="L722" s="18"/>
      <c r="M722" s="1"/>
      <c r="N722" s="1"/>
    </row>
    <row r="723" spans="1:14" ht="15.75" customHeight="1">
      <c r="A723" s="105"/>
      <c r="I723" s="17"/>
      <c r="J723" s="17"/>
      <c r="K723" s="17"/>
      <c r="L723" s="18"/>
      <c r="M723" s="1"/>
      <c r="N723" s="1"/>
    </row>
    <row r="724" spans="1:14" ht="15.75" customHeight="1">
      <c r="A724" s="105"/>
      <c r="I724" s="17"/>
      <c r="J724" s="17"/>
      <c r="K724" s="17"/>
      <c r="L724" s="18"/>
      <c r="M724" s="1"/>
      <c r="N724" s="1"/>
    </row>
    <row r="725" spans="1:14" ht="15.75" customHeight="1">
      <c r="A725" s="105"/>
      <c r="I725" s="17"/>
      <c r="J725" s="17"/>
      <c r="K725" s="17"/>
      <c r="L725" s="18"/>
      <c r="M725" s="1"/>
      <c r="N725" s="1"/>
    </row>
    <row r="726" spans="1:14" ht="15.75" customHeight="1">
      <c r="A726" s="105"/>
      <c r="I726" s="17"/>
      <c r="J726" s="17"/>
      <c r="K726" s="17"/>
      <c r="L726" s="18"/>
      <c r="M726" s="1"/>
      <c r="N726" s="1"/>
    </row>
    <row r="727" spans="1:14" ht="15.75" customHeight="1">
      <c r="A727" s="105"/>
      <c r="I727" s="17"/>
      <c r="J727" s="17"/>
      <c r="K727" s="17"/>
      <c r="L727" s="18"/>
      <c r="M727" s="1"/>
      <c r="N727" s="1"/>
    </row>
    <row r="728" spans="1:14" ht="15.75" customHeight="1">
      <c r="A728" s="105"/>
      <c r="I728" s="17"/>
      <c r="J728" s="17"/>
      <c r="K728" s="17"/>
      <c r="L728" s="18"/>
      <c r="M728" s="1"/>
      <c r="N728" s="1"/>
    </row>
    <row r="729" spans="1:14" ht="15.75" customHeight="1">
      <c r="A729" s="105"/>
      <c r="I729" s="17"/>
      <c r="J729" s="17"/>
      <c r="K729" s="17"/>
      <c r="L729" s="18"/>
      <c r="M729" s="1"/>
      <c r="N729" s="1"/>
    </row>
    <row r="730" spans="1:14" ht="15.75" customHeight="1">
      <c r="A730" s="105"/>
      <c r="I730" s="17"/>
      <c r="J730" s="17"/>
      <c r="K730" s="17"/>
      <c r="L730" s="18"/>
      <c r="M730" s="1"/>
      <c r="N730" s="1"/>
    </row>
    <row r="731" spans="1:14" ht="15.75" customHeight="1">
      <c r="A731" s="105"/>
      <c r="I731" s="17"/>
      <c r="J731" s="17"/>
      <c r="K731" s="17"/>
      <c r="L731" s="18"/>
      <c r="M731" s="1"/>
      <c r="N731" s="1"/>
    </row>
    <row r="732" spans="1:14" ht="15.75" customHeight="1">
      <c r="A732" s="105"/>
      <c r="I732" s="17"/>
      <c r="J732" s="17"/>
      <c r="K732" s="17"/>
      <c r="L732" s="18"/>
      <c r="M732" s="1"/>
      <c r="N732" s="1"/>
    </row>
    <row r="733" spans="1:14" ht="15.75" customHeight="1">
      <c r="A733" s="105"/>
      <c r="I733" s="17"/>
      <c r="J733" s="17"/>
      <c r="K733" s="17"/>
      <c r="L733" s="18"/>
      <c r="M733" s="1"/>
      <c r="N733" s="1"/>
    </row>
    <row r="734" spans="1:14" ht="15.75" customHeight="1">
      <c r="A734" s="105"/>
      <c r="I734" s="17"/>
      <c r="J734" s="17"/>
      <c r="K734" s="17"/>
      <c r="L734" s="18"/>
      <c r="M734" s="1"/>
      <c r="N734" s="1"/>
    </row>
    <row r="735" spans="1:14" ht="15.75" customHeight="1">
      <c r="A735" s="105"/>
      <c r="I735" s="17"/>
      <c r="J735" s="17"/>
      <c r="K735" s="17"/>
      <c r="L735" s="18"/>
      <c r="M735" s="1"/>
      <c r="N735" s="1"/>
    </row>
    <row r="736" spans="1:14" ht="15.75" customHeight="1">
      <c r="A736" s="105"/>
      <c r="I736" s="17"/>
      <c r="J736" s="17"/>
      <c r="K736" s="17"/>
      <c r="L736" s="18"/>
      <c r="M736" s="1"/>
      <c r="N736" s="1"/>
    </row>
    <row r="737" spans="1:14" ht="15.75" customHeight="1">
      <c r="A737" s="105"/>
      <c r="I737" s="17"/>
      <c r="J737" s="17"/>
      <c r="K737" s="17"/>
      <c r="L737" s="18"/>
      <c r="M737" s="1"/>
      <c r="N737" s="1"/>
    </row>
    <row r="738" spans="1:14" ht="15.75" customHeight="1">
      <c r="A738" s="105"/>
      <c r="I738" s="17"/>
      <c r="J738" s="17"/>
      <c r="K738" s="17"/>
      <c r="L738" s="18"/>
      <c r="M738" s="1"/>
      <c r="N738" s="1"/>
    </row>
    <row r="739" spans="1:14" ht="15.75" customHeight="1">
      <c r="A739" s="105"/>
      <c r="I739" s="17"/>
      <c r="J739" s="17"/>
      <c r="K739" s="17"/>
      <c r="L739" s="18"/>
      <c r="M739" s="1"/>
      <c r="N739" s="1"/>
    </row>
    <row r="740" spans="1:14" ht="15.75" customHeight="1">
      <c r="A740" s="105"/>
      <c r="I740" s="17"/>
      <c r="J740" s="17"/>
      <c r="K740" s="17"/>
      <c r="L740" s="18"/>
      <c r="M740" s="1"/>
      <c r="N740" s="1"/>
    </row>
    <row r="741" spans="1:14" ht="15.75" customHeight="1">
      <c r="A741" s="105"/>
      <c r="I741" s="17"/>
      <c r="J741" s="17"/>
      <c r="K741" s="17"/>
      <c r="L741" s="18"/>
      <c r="M741" s="1"/>
      <c r="N741" s="1"/>
    </row>
    <row r="742" spans="1:14" ht="15.75" customHeight="1">
      <c r="A742" s="105"/>
      <c r="I742" s="17"/>
      <c r="J742" s="17"/>
      <c r="K742" s="17"/>
      <c r="L742" s="18"/>
      <c r="M742" s="1"/>
      <c r="N742" s="1"/>
    </row>
    <row r="743" spans="1:14" ht="15.75" customHeight="1">
      <c r="A743" s="105"/>
      <c r="I743" s="17"/>
      <c r="J743" s="17"/>
      <c r="K743" s="17"/>
      <c r="L743" s="18"/>
      <c r="M743" s="1"/>
      <c r="N743" s="1"/>
    </row>
    <row r="744" spans="1:14" ht="15.75" customHeight="1">
      <c r="A744" s="105"/>
      <c r="I744" s="17"/>
      <c r="J744" s="17"/>
      <c r="K744" s="17"/>
      <c r="L744" s="18"/>
      <c r="M744" s="1"/>
      <c r="N744" s="1"/>
    </row>
    <row r="745" spans="1:14" ht="15.75" customHeight="1">
      <c r="A745" s="105"/>
      <c r="I745" s="17"/>
      <c r="J745" s="17"/>
      <c r="K745" s="17"/>
      <c r="L745" s="18"/>
      <c r="M745" s="1"/>
      <c r="N745" s="1"/>
    </row>
    <row r="746" spans="1:14" ht="15.75" customHeight="1">
      <c r="A746" s="105"/>
      <c r="I746" s="17"/>
      <c r="J746" s="17"/>
      <c r="K746" s="17"/>
      <c r="L746" s="18"/>
      <c r="M746" s="1"/>
      <c r="N746" s="1"/>
    </row>
    <row r="747" spans="1:14" ht="15.75" customHeight="1">
      <c r="A747" s="105"/>
      <c r="I747" s="17"/>
      <c r="J747" s="17"/>
      <c r="K747" s="17"/>
      <c r="L747" s="18"/>
      <c r="M747" s="1"/>
      <c r="N747" s="1"/>
    </row>
    <row r="748" spans="1:14" ht="15.75" customHeight="1">
      <c r="A748" s="105"/>
      <c r="I748" s="17"/>
      <c r="J748" s="17"/>
      <c r="K748" s="17"/>
      <c r="L748" s="18"/>
      <c r="M748" s="1"/>
      <c r="N748" s="1"/>
    </row>
    <row r="749" spans="1:14" ht="15.75" customHeight="1">
      <c r="A749" s="105"/>
      <c r="I749" s="17"/>
      <c r="J749" s="17"/>
      <c r="K749" s="17"/>
      <c r="L749" s="18"/>
      <c r="M749" s="1"/>
      <c r="N749" s="1"/>
    </row>
    <row r="750" spans="1:14" ht="15.75" customHeight="1">
      <c r="A750" s="105"/>
      <c r="I750" s="17"/>
      <c r="J750" s="17"/>
      <c r="K750" s="17"/>
      <c r="L750" s="18"/>
      <c r="M750" s="1"/>
      <c r="N750" s="1"/>
    </row>
    <row r="751" spans="1:14" ht="15.75" customHeight="1">
      <c r="A751" s="105"/>
      <c r="I751" s="17"/>
      <c r="J751" s="17"/>
      <c r="K751" s="17"/>
      <c r="L751" s="18"/>
      <c r="M751" s="1"/>
      <c r="N751" s="1"/>
    </row>
    <row r="752" spans="1:14" ht="15.75" customHeight="1">
      <c r="A752" s="105"/>
      <c r="I752" s="17"/>
      <c r="J752" s="17"/>
      <c r="K752" s="17"/>
      <c r="L752" s="18"/>
      <c r="M752" s="1"/>
      <c r="N752" s="1"/>
    </row>
    <row r="753" spans="1:14" ht="15.75" customHeight="1">
      <c r="A753" s="105"/>
      <c r="I753" s="17"/>
      <c r="J753" s="17"/>
      <c r="K753" s="17"/>
      <c r="L753" s="18"/>
      <c r="M753" s="1"/>
      <c r="N753" s="1"/>
    </row>
    <row r="754" spans="1:14" ht="15.75" customHeight="1">
      <c r="A754" s="105"/>
      <c r="I754" s="17"/>
      <c r="J754" s="17"/>
      <c r="K754" s="17"/>
      <c r="L754" s="18"/>
      <c r="M754" s="1"/>
      <c r="N754" s="1"/>
    </row>
    <row r="755" spans="1:14" ht="15.75" customHeight="1">
      <c r="A755" s="105"/>
      <c r="I755" s="17"/>
      <c r="J755" s="17"/>
      <c r="K755" s="17"/>
      <c r="L755" s="18"/>
      <c r="M755" s="1"/>
      <c r="N755" s="1"/>
    </row>
    <row r="756" spans="1:14" ht="15.75" customHeight="1">
      <c r="A756" s="105"/>
      <c r="I756" s="17"/>
      <c r="J756" s="17"/>
      <c r="K756" s="17"/>
      <c r="L756" s="18"/>
      <c r="M756" s="1"/>
      <c r="N756" s="1"/>
    </row>
    <row r="757" spans="1:14" ht="15.75" customHeight="1">
      <c r="A757" s="105"/>
      <c r="I757" s="17"/>
      <c r="J757" s="17"/>
      <c r="K757" s="17"/>
      <c r="L757" s="18"/>
      <c r="M757" s="1"/>
      <c r="N757" s="1"/>
    </row>
    <row r="758" spans="1:14" ht="15.75" customHeight="1">
      <c r="A758" s="105"/>
      <c r="I758" s="17"/>
      <c r="J758" s="17"/>
      <c r="K758" s="17"/>
      <c r="L758" s="18"/>
      <c r="M758" s="1"/>
      <c r="N758" s="1"/>
    </row>
    <row r="759" spans="1:14" ht="15.75" customHeight="1">
      <c r="A759" s="105"/>
      <c r="I759" s="17"/>
      <c r="J759" s="17"/>
      <c r="K759" s="17"/>
      <c r="L759" s="18"/>
      <c r="M759" s="1"/>
      <c r="N759" s="1"/>
    </row>
    <row r="760" spans="1:14" ht="15.75" customHeight="1">
      <c r="A760" s="105"/>
      <c r="I760" s="17"/>
      <c r="J760" s="17"/>
      <c r="K760" s="17"/>
      <c r="L760" s="18"/>
      <c r="M760" s="1"/>
      <c r="N760" s="1"/>
    </row>
    <row r="761" spans="1:14" ht="15.75" customHeight="1">
      <c r="A761" s="105"/>
      <c r="I761" s="17"/>
      <c r="J761" s="17"/>
      <c r="K761" s="17"/>
      <c r="L761" s="18"/>
      <c r="M761" s="1"/>
      <c r="N761" s="1"/>
    </row>
    <row r="762" spans="1:14" ht="15.75" customHeight="1">
      <c r="A762" s="105"/>
      <c r="I762" s="17"/>
      <c r="J762" s="17"/>
      <c r="K762" s="17"/>
      <c r="L762" s="18"/>
      <c r="M762" s="1"/>
      <c r="N762" s="1"/>
    </row>
    <row r="763" spans="1:14" ht="15.75" customHeight="1">
      <c r="A763" s="105"/>
      <c r="I763" s="17"/>
      <c r="J763" s="17"/>
      <c r="K763" s="17"/>
      <c r="L763" s="18"/>
      <c r="M763" s="1"/>
      <c r="N763" s="1"/>
    </row>
    <row r="764" spans="1:14" ht="15.75" customHeight="1">
      <c r="A764" s="105"/>
      <c r="I764" s="17"/>
      <c r="J764" s="17"/>
      <c r="K764" s="17"/>
      <c r="L764" s="18"/>
      <c r="M764" s="1"/>
      <c r="N764" s="1"/>
    </row>
    <row r="765" spans="1:14" ht="15.75" customHeight="1">
      <c r="A765" s="105"/>
      <c r="I765" s="17"/>
      <c r="J765" s="17"/>
      <c r="K765" s="17"/>
      <c r="L765" s="18"/>
      <c r="M765" s="1"/>
      <c r="N765" s="1"/>
    </row>
    <row r="766" spans="1:14" ht="15.75" customHeight="1">
      <c r="A766" s="105"/>
      <c r="I766" s="17"/>
      <c r="J766" s="17"/>
      <c r="K766" s="17"/>
      <c r="L766" s="18"/>
      <c r="M766" s="1"/>
      <c r="N766" s="1"/>
    </row>
    <row r="767" spans="1:14" ht="15.75" customHeight="1">
      <c r="A767" s="105"/>
      <c r="I767" s="17"/>
      <c r="J767" s="17"/>
      <c r="K767" s="17"/>
      <c r="L767" s="18"/>
      <c r="M767" s="1"/>
      <c r="N767" s="1"/>
    </row>
    <row r="768" spans="1:14" ht="15.75" customHeight="1">
      <c r="A768" s="105"/>
      <c r="I768" s="17"/>
      <c r="J768" s="17"/>
      <c r="K768" s="17"/>
      <c r="L768" s="18"/>
      <c r="M768" s="1"/>
      <c r="N768" s="1"/>
    </row>
    <row r="769" spans="1:14" ht="15.75" customHeight="1">
      <c r="A769" s="105"/>
      <c r="I769" s="17"/>
      <c r="J769" s="17"/>
      <c r="K769" s="17"/>
      <c r="L769" s="18"/>
      <c r="M769" s="1"/>
      <c r="N769" s="1"/>
    </row>
    <row r="770" spans="1:14" ht="15.75" customHeight="1">
      <c r="A770" s="105"/>
      <c r="I770" s="17"/>
      <c r="J770" s="17"/>
      <c r="K770" s="17"/>
      <c r="L770" s="18"/>
      <c r="M770" s="1"/>
      <c r="N770" s="1"/>
    </row>
    <row r="771" spans="1:14" ht="15.75" customHeight="1">
      <c r="A771" s="105"/>
      <c r="I771" s="17"/>
      <c r="J771" s="17"/>
      <c r="K771" s="17"/>
      <c r="L771" s="18"/>
      <c r="M771" s="1"/>
      <c r="N771" s="1"/>
    </row>
    <row r="772" spans="1:14" ht="15.75" customHeight="1">
      <c r="A772" s="105"/>
      <c r="I772" s="17"/>
      <c r="J772" s="17"/>
      <c r="K772" s="17"/>
      <c r="L772" s="18"/>
      <c r="M772" s="1"/>
      <c r="N772" s="1"/>
    </row>
    <row r="773" spans="1:14" ht="15.75" customHeight="1">
      <c r="A773" s="105"/>
      <c r="I773" s="17"/>
      <c r="J773" s="17"/>
      <c r="K773" s="17"/>
      <c r="L773" s="18"/>
      <c r="M773" s="1"/>
      <c r="N773" s="1"/>
    </row>
    <row r="774" spans="1:14" ht="15.75" customHeight="1">
      <c r="A774" s="105"/>
      <c r="I774" s="17"/>
      <c r="J774" s="17"/>
      <c r="K774" s="17"/>
      <c r="L774" s="18"/>
      <c r="M774" s="1"/>
      <c r="N774" s="1"/>
    </row>
    <row r="775" spans="1:14" ht="15.75" customHeight="1">
      <c r="A775" s="105"/>
      <c r="I775" s="17"/>
      <c r="J775" s="17"/>
      <c r="K775" s="17"/>
      <c r="L775" s="18"/>
      <c r="M775" s="1"/>
      <c r="N775" s="1"/>
    </row>
    <row r="776" spans="1:14" ht="15.75" customHeight="1">
      <c r="A776" s="105"/>
      <c r="I776" s="17"/>
      <c r="J776" s="17"/>
      <c r="K776" s="17"/>
      <c r="L776" s="18"/>
      <c r="M776" s="1"/>
      <c r="N776" s="1"/>
    </row>
    <row r="777" spans="1:14" ht="15.75" customHeight="1">
      <c r="A777" s="105"/>
      <c r="I777" s="17"/>
      <c r="J777" s="17"/>
      <c r="K777" s="17"/>
      <c r="L777" s="18"/>
      <c r="M777" s="1"/>
      <c r="N777" s="1"/>
    </row>
    <row r="778" spans="1:14" ht="15.75" customHeight="1">
      <c r="A778" s="105"/>
      <c r="I778" s="17"/>
      <c r="J778" s="17"/>
      <c r="K778" s="17"/>
      <c r="L778" s="18"/>
      <c r="M778" s="1"/>
      <c r="N778" s="1"/>
    </row>
    <row r="779" spans="1:14" ht="15.75" customHeight="1">
      <c r="A779" s="105"/>
      <c r="I779" s="17"/>
      <c r="J779" s="17"/>
      <c r="K779" s="17"/>
      <c r="L779" s="18"/>
      <c r="M779" s="1"/>
      <c r="N779" s="1"/>
    </row>
    <row r="780" spans="1:14" ht="15.75" customHeight="1">
      <c r="A780" s="105"/>
      <c r="I780" s="17"/>
      <c r="J780" s="17"/>
      <c r="K780" s="17"/>
      <c r="L780" s="18"/>
      <c r="M780" s="1"/>
      <c r="N780" s="1"/>
    </row>
    <row r="781" spans="1:14" ht="15.75" customHeight="1">
      <c r="A781" s="105"/>
      <c r="I781" s="17"/>
      <c r="J781" s="17"/>
      <c r="K781" s="17"/>
      <c r="L781" s="18"/>
      <c r="M781" s="1"/>
      <c r="N781" s="1"/>
    </row>
    <row r="782" spans="1:14" ht="15.75" customHeight="1">
      <c r="A782" s="105"/>
      <c r="I782" s="17"/>
      <c r="J782" s="17"/>
      <c r="K782" s="17"/>
      <c r="L782" s="18"/>
      <c r="M782" s="1"/>
      <c r="N782" s="1"/>
    </row>
    <row r="783" spans="1:14" ht="15.75" customHeight="1">
      <c r="A783" s="105"/>
      <c r="I783" s="17"/>
      <c r="J783" s="17"/>
      <c r="K783" s="17"/>
      <c r="L783" s="18"/>
      <c r="M783" s="1"/>
      <c r="N783" s="1"/>
    </row>
    <row r="784" spans="1:14" ht="15.75" customHeight="1">
      <c r="A784" s="105"/>
      <c r="I784" s="17"/>
      <c r="J784" s="17"/>
      <c r="K784" s="17"/>
      <c r="L784" s="18"/>
      <c r="M784" s="1"/>
      <c r="N784" s="1"/>
    </row>
    <row r="785" spans="1:14" ht="15.75" customHeight="1">
      <c r="A785" s="105"/>
      <c r="I785" s="17"/>
      <c r="J785" s="17"/>
      <c r="K785" s="17"/>
      <c r="L785" s="18"/>
      <c r="M785" s="1"/>
      <c r="N785" s="1"/>
    </row>
    <row r="786" spans="1:14" ht="15.75" customHeight="1">
      <c r="A786" s="105"/>
      <c r="I786" s="17"/>
      <c r="J786" s="17"/>
      <c r="K786" s="17"/>
      <c r="L786" s="18"/>
      <c r="M786" s="1"/>
      <c r="N786" s="1"/>
    </row>
    <row r="787" spans="1:14" ht="15.75" customHeight="1">
      <c r="A787" s="105"/>
      <c r="I787" s="17"/>
      <c r="J787" s="17"/>
      <c r="K787" s="17"/>
      <c r="L787" s="18"/>
      <c r="M787" s="1"/>
      <c r="N787" s="1"/>
    </row>
    <row r="788" spans="1:14" ht="15.75" customHeight="1">
      <c r="A788" s="105"/>
      <c r="I788" s="17"/>
      <c r="J788" s="17"/>
      <c r="K788" s="17"/>
      <c r="L788" s="18"/>
      <c r="M788" s="1"/>
      <c r="N788" s="1"/>
    </row>
    <row r="789" spans="1:14" ht="15.75" customHeight="1">
      <c r="A789" s="105"/>
      <c r="I789" s="17"/>
      <c r="J789" s="17"/>
      <c r="K789" s="17"/>
      <c r="L789" s="18"/>
      <c r="M789" s="1"/>
      <c r="N789" s="1"/>
    </row>
    <row r="790" spans="1:14" ht="15.75" customHeight="1">
      <c r="A790" s="105"/>
      <c r="I790" s="17"/>
      <c r="J790" s="17"/>
      <c r="K790" s="17"/>
      <c r="L790" s="18"/>
      <c r="M790" s="1"/>
      <c r="N790" s="1"/>
    </row>
    <row r="791" spans="1:14" ht="15.75" customHeight="1">
      <c r="A791" s="105"/>
      <c r="I791" s="17"/>
      <c r="J791" s="17"/>
      <c r="K791" s="17"/>
      <c r="L791" s="18"/>
      <c r="M791" s="1"/>
      <c r="N791" s="1"/>
    </row>
    <row r="792" spans="1:14" ht="15.75" customHeight="1">
      <c r="A792" s="105"/>
      <c r="I792" s="17"/>
      <c r="J792" s="17"/>
      <c r="K792" s="17"/>
      <c r="L792" s="18"/>
      <c r="M792" s="1"/>
      <c r="N792" s="1"/>
    </row>
    <row r="793" spans="1:14" ht="15.75" customHeight="1">
      <c r="A793" s="105"/>
      <c r="I793" s="17"/>
      <c r="J793" s="17"/>
      <c r="K793" s="17"/>
      <c r="L793" s="18"/>
      <c r="M793" s="1"/>
      <c r="N793" s="1"/>
    </row>
    <row r="794" spans="1:14" ht="15.75" customHeight="1">
      <c r="A794" s="105"/>
      <c r="I794" s="17"/>
      <c r="J794" s="17"/>
      <c r="K794" s="17"/>
      <c r="L794" s="18"/>
      <c r="M794" s="1"/>
      <c r="N794" s="1"/>
    </row>
    <row r="795" spans="1:14" ht="15.75" customHeight="1">
      <c r="A795" s="105"/>
      <c r="I795" s="17"/>
      <c r="J795" s="17"/>
      <c r="K795" s="17"/>
      <c r="L795" s="18"/>
      <c r="M795" s="1"/>
      <c r="N795" s="1"/>
    </row>
    <row r="796" spans="1:14" ht="15.75" customHeight="1">
      <c r="A796" s="105"/>
      <c r="I796" s="17"/>
      <c r="J796" s="17"/>
      <c r="K796" s="17"/>
      <c r="L796" s="18"/>
      <c r="M796" s="1"/>
      <c r="N796" s="1"/>
    </row>
    <row r="797" spans="1:14" ht="15.75" customHeight="1">
      <c r="A797" s="105"/>
      <c r="I797" s="17"/>
      <c r="J797" s="17"/>
      <c r="K797" s="17"/>
      <c r="L797" s="18"/>
      <c r="M797" s="1"/>
      <c r="N797" s="1"/>
    </row>
    <row r="798" spans="1:14" ht="15.75" customHeight="1">
      <c r="A798" s="105"/>
      <c r="I798" s="17"/>
      <c r="J798" s="17"/>
      <c r="K798" s="17"/>
      <c r="L798" s="18"/>
      <c r="M798" s="1"/>
      <c r="N798" s="1"/>
    </row>
    <row r="799" spans="1:14" ht="15.75" customHeight="1">
      <c r="A799" s="105"/>
      <c r="I799" s="17"/>
      <c r="J799" s="17"/>
      <c r="K799" s="17"/>
      <c r="L799" s="18"/>
      <c r="M799" s="1"/>
      <c r="N799" s="1"/>
    </row>
    <row r="800" spans="1:14" ht="15.75" customHeight="1">
      <c r="A800" s="105"/>
      <c r="I800" s="17"/>
      <c r="J800" s="17"/>
      <c r="K800" s="17"/>
      <c r="L800" s="18"/>
      <c r="M800" s="1"/>
      <c r="N800" s="1"/>
    </row>
    <row r="801" spans="1:14" ht="15.75" customHeight="1">
      <c r="A801" s="105"/>
      <c r="I801" s="17"/>
      <c r="J801" s="17"/>
      <c r="K801" s="17"/>
      <c r="L801" s="18"/>
      <c r="M801" s="1"/>
      <c r="N801" s="1"/>
    </row>
    <row r="802" spans="1:14" ht="15.75" customHeight="1">
      <c r="A802" s="105"/>
      <c r="I802" s="17"/>
      <c r="J802" s="17"/>
      <c r="K802" s="17"/>
      <c r="L802" s="18"/>
      <c r="M802" s="1"/>
      <c r="N802" s="1"/>
    </row>
    <row r="803" spans="1:14" ht="15.75" customHeight="1">
      <c r="A803" s="105"/>
      <c r="I803" s="17"/>
      <c r="J803" s="17"/>
      <c r="K803" s="17"/>
      <c r="L803" s="18"/>
      <c r="M803" s="1"/>
      <c r="N803" s="1"/>
    </row>
    <row r="804" spans="1:14" ht="15.75" customHeight="1">
      <c r="A804" s="105"/>
      <c r="I804" s="17"/>
      <c r="J804" s="17"/>
      <c r="K804" s="17"/>
      <c r="L804" s="18"/>
      <c r="M804" s="1"/>
      <c r="N804" s="1"/>
    </row>
    <row r="805" spans="1:14" ht="15.75" customHeight="1">
      <c r="A805" s="105"/>
      <c r="I805" s="17"/>
      <c r="J805" s="17"/>
      <c r="K805" s="17"/>
      <c r="L805" s="18"/>
      <c r="M805" s="1"/>
      <c r="N805" s="1"/>
    </row>
    <row r="806" spans="1:14" ht="15.75" customHeight="1">
      <c r="A806" s="105"/>
      <c r="I806" s="17"/>
      <c r="J806" s="17"/>
      <c r="K806" s="17"/>
      <c r="L806" s="18"/>
      <c r="M806" s="1"/>
      <c r="N806" s="1"/>
    </row>
    <row r="807" spans="1:14" ht="15.75" customHeight="1">
      <c r="A807" s="105"/>
      <c r="I807" s="17"/>
      <c r="J807" s="17"/>
      <c r="K807" s="17"/>
      <c r="L807" s="18"/>
      <c r="M807" s="1"/>
      <c r="N807" s="1"/>
    </row>
    <row r="808" spans="1:14" ht="15.75" customHeight="1">
      <c r="A808" s="105"/>
      <c r="I808" s="17"/>
      <c r="J808" s="17"/>
      <c r="K808" s="17"/>
      <c r="L808" s="18"/>
      <c r="M808" s="1"/>
      <c r="N808" s="1"/>
    </row>
    <row r="809" spans="1:14" ht="15.75" customHeight="1">
      <c r="A809" s="105"/>
      <c r="I809" s="17"/>
      <c r="J809" s="17"/>
      <c r="K809" s="17"/>
      <c r="L809" s="18"/>
      <c r="M809" s="1"/>
      <c r="N809" s="1"/>
    </row>
    <row r="810" spans="1:14" ht="15.75" customHeight="1">
      <c r="A810" s="105"/>
      <c r="I810" s="17"/>
      <c r="J810" s="17"/>
      <c r="K810" s="17"/>
      <c r="L810" s="18"/>
      <c r="M810" s="1"/>
      <c r="N810" s="1"/>
    </row>
    <row r="811" spans="1:14" ht="15.75" customHeight="1">
      <c r="A811" s="105"/>
      <c r="I811" s="17"/>
      <c r="J811" s="17"/>
      <c r="K811" s="17"/>
      <c r="L811" s="18"/>
      <c r="M811" s="1"/>
      <c r="N811" s="1"/>
    </row>
    <row r="812" spans="1:14" ht="15.75" customHeight="1">
      <c r="A812" s="105"/>
      <c r="I812" s="17"/>
      <c r="J812" s="17"/>
      <c r="K812" s="17"/>
      <c r="L812" s="18"/>
      <c r="M812" s="1"/>
      <c r="N812" s="1"/>
    </row>
    <row r="813" spans="1:14" ht="15.75" customHeight="1">
      <c r="A813" s="105"/>
      <c r="I813" s="17"/>
      <c r="J813" s="17"/>
      <c r="K813" s="17"/>
      <c r="L813" s="18"/>
      <c r="M813" s="1"/>
      <c r="N813" s="1"/>
    </row>
    <row r="814" spans="1:14" ht="15.75" customHeight="1">
      <c r="A814" s="105"/>
      <c r="I814" s="17"/>
      <c r="J814" s="17"/>
      <c r="K814" s="17"/>
      <c r="L814" s="18"/>
      <c r="M814" s="1"/>
      <c r="N814" s="1"/>
    </row>
    <row r="815" spans="1:14" ht="15.75" customHeight="1">
      <c r="A815" s="105"/>
      <c r="I815" s="17"/>
      <c r="J815" s="17"/>
      <c r="K815" s="17"/>
      <c r="L815" s="18"/>
      <c r="M815" s="1"/>
      <c r="N815" s="1"/>
    </row>
    <row r="816" spans="1:14" ht="15.75" customHeight="1">
      <c r="A816" s="105"/>
      <c r="I816" s="17"/>
      <c r="J816" s="17"/>
      <c r="K816" s="17"/>
      <c r="L816" s="18"/>
      <c r="M816" s="1"/>
      <c r="N816" s="1"/>
    </row>
    <row r="817" spans="1:14" ht="15.75" customHeight="1">
      <c r="A817" s="105"/>
      <c r="I817" s="17"/>
      <c r="J817" s="17"/>
      <c r="K817" s="17"/>
      <c r="L817" s="18"/>
      <c r="M817" s="1"/>
      <c r="N817" s="1"/>
    </row>
    <row r="818" spans="1:14" ht="15.75" customHeight="1">
      <c r="A818" s="105"/>
      <c r="I818" s="17"/>
      <c r="J818" s="17"/>
      <c r="K818" s="17"/>
      <c r="L818" s="18"/>
      <c r="M818" s="1"/>
      <c r="N818" s="1"/>
    </row>
    <row r="819" spans="1:14" ht="15.75" customHeight="1">
      <c r="A819" s="105"/>
      <c r="I819" s="17"/>
      <c r="J819" s="17"/>
      <c r="K819" s="17"/>
      <c r="L819" s="18"/>
      <c r="M819" s="1"/>
      <c r="N819" s="1"/>
    </row>
    <row r="820" spans="1:14" ht="15.75" customHeight="1">
      <c r="A820" s="105"/>
      <c r="I820" s="17"/>
      <c r="J820" s="17"/>
      <c r="K820" s="17"/>
      <c r="L820" s="18"/>
      <c r="M820" s="1"/>
      <c r="N820" s="1"/>
    </row>
    <row r="821" spans="1:14" ht="15.75" customHeight="1">
      <c r="A821" s="105"/>
      <c r="I821" s="17"/>
      <c r="J821" s="17"/>
      <c r="K821" s="17"/>
      <c r="L821" s="18"/>
      <c r="M821" s="1"/>
      <c r="N821" s="1"/>
    </row>
    <row r="822" spans="1:14" ht="15.75" customHeight="1">
      <c r="A822" s="105"/>
      <c r="I822" s="17"/>
      <c r="J822" s="17"/>
      <c r="K822" s="17"/>
      <c r="L822" s="18"/>
      <c r="M822" s="1"/>
      <c r="N822" s="1"/>
    </row>
    <row r="823" spans="1:14" ht="15.75" customHeight="1">
      <c r="A823" s="105"/>
      <c r="I823" s="17"/>
      <c r="J823" s="17"/>
      <c r="K823" s="17"/>
      <c r="L823" s="18"/>
      <c r="M823" s="1"/>
      <c r="N823" s="1"/>
    </row>
    <row r="824" spans="1:14" ht="15.75" customHeight="1">
      <c r="A824" s="105"/>
      <c r="I824" s="17"/>
      <c r="J824" s="17"/>
      <c r="K824" s="17"/>
      <c r="L824" s="18"/>
      <c r="M824" s="1"/>
      <c r="N824" s="1"/>
    </row>
    <row r="825" spans="1:14" ht="15.75" customHeight="1">
      <c r="A825" s="105"/>
      <c r="I825" s="17"/>
      <c r="J825" s="17"/>
      <c r="K825" s="17"/>
      <c r="L825" s="18"/>
      <c r="M825" s="1"/>
      <c r="N825" s="1"/>
    </row>
    <row r="826" spans="1:14" ht="15.75" customHeight="1">
      <c r="A826" s="105"/>
      <c r="I826" s="17"/>
      <c r="J826" s="17"/>
      <c r="K826" s="17"/>
      <c r="L826" s="18"/>
      <c r="M826" s="1"/>
      <c r="N826" s="1"/>
    </row>
    <row r="827" spans="1:14" ht="15.75" customHeight="1">
      <c r="A827" s="105"/>
      <c r="I827" s="17"/>
      <c r="J827" s="17"/>
      <c r="K827" s="17"/>
      <c r="L827" s="18"/>
      <c r="M827" s="1"/>
      <c r="N827" s="1"/>
    </row>
    <row r="828" spans="1:14" ht="15.75" customHeight="1">
      <c r="A828" s="105"/>
      <c r="I828" s="17"/>
      <c r="J828" s="17"/>
      <c r="K828" s="17"/>
      <c r="L828" s="18"/>
      <c r="M828" s="1"/>
      <c r="N828" s="1"/>
    </row>
    <row r="829" spans="1:14" ht="15.75" customHeight="1">
      <c r="A829" s="105"/>
      <c r="I829" s="17"/>
      <c r="J829" s="17"/>
      <c r="K829" s="17"/>
      <c r="L829" s="18"/>
      <c r="M829" s="1"/>
      <c r="N829" s="1"/>
    </row>
    <row r="830" spans="1:14" ht="15.75" customHeight="1">
      <c r="A830" s="105"/>
      <c r="I830" s="17"/>
      <c r="J830" s="17"/>
      <c r="K830" s="17"/>
      <c r="L830" s="18"/>
      <c r="M830" s="1"/>
      <c r="N830" s="1"/>
    </row>
    <row r="831" spans="1:14" ht="15.75" customHeight="1">
      <c r="A831" s="105"/>
      <c r="I831" s="17"/>
      <c r="J831" s="17"/>
      <c r="K831" s="17"/>
      <c r="L831" s="18"/>
      <c r="M831" s="1"/>
      <c r="N831" s="1"/>
    </row>
    <row r="832" spans="1:14" ht="15.75" customHeight="1">
      <c r="A832" s="105"/>
      <c r="I832" s="17"/>
      <c r="J832" s="17"/>
      <c r="K832" s="17"/>
      <c r="L832" s="18"/>
      <c r="M832" s="1"/>
      <c r="N832" s="1"/>
    </row>
    <row r="833" spans="1:14" ht="15.75" customHeight="1">
      <c r="A833" s="105"/>
      <c r="I833" s="17"/>
      <c r="J833" s="17"/>
      <c r="K833" s="17"/>
      <c r="L833" s="18"/>
      <c r="M833" s="1"/>
      <c r="N833" s="1"/>
    </row>
    <row r="834" spans="1:14" ht="15.75" customHeight="1">
      <c r="A834" s="105"/>
      <c r="I834" s="17"/>
      <c r="J834" s="17"/>
      <c r="K834" s="17"/>
      <c r="L834" s="18"/>
      <c r="M834" s="1"/>
      <c r="N834" s="1"/>
    </row>
    <row r="835" spans="1:14" ht="15.75" customHeight="1">
      <c r="A835" s="105"/>
      <c r="I835" s="17"/>
      <c r="J835" s="17"/>
      <c r="K835" s="17"/>
      <c r="L835" s="18"/>
      <c r="M835" s="1"/>
      <c r="N835" s="1"/>
    </row>
    <row r="836" spans="1:14" ht="15.75" customHeight="1">
      <c r="A836" s="105"/>
      <c r="I836" s="17"/>
      <c r="J836" s="17"/>
      <c r="K836" s="17"/>
      <c r="L836" s="18"/>
      <c r="M836" s="1"/>
      <c r="N836" s="1"/>
    </row>
    <row r="837" spans="1:14" ht="15.75" customHeight="1">
      <c r="A837" s="105"/>
      <c r="I837" s="17"/>
      <c r="J837" s="17"/>
      <c r="K837" s="17"/>
      <c r="L837" s="18"/>
      <c r="M837" s="1"/>
      <c r="N837" s="1"/>
    </row>
    <row r="838" spans="1:14" ht="15.75" customHeight="1">
      <c r="A838" s="105"/>
      <c r="I838" s="17"/>
      <c r="J838" s="17"/>
      <c r="K838" s="17"/>
      <c r="L838" s="18"/>
      <c r="M838" s="1"/>
      <c r="N838" s="1"/>
    </row>
    <row r="839" spans="1:14" ht="15.75" customHeight="1">
      <c r="A839" s="105"/>
      <c r="I839" s="17"/>
      <c r="J839" s="17"/>
      <c r="K839" s="17"/>
      <c r="L839" s="18"/>
      <c r="M839" s="1"/>
      <c r="N839" s="1"/>
    </row>
    <row r="840" spans="1:14" ht="15.75" customHeight="1">
      <c r="A840" s="105"/>
      <c r="I840" s="17"/>
      <c r="J840" s="17"/>
      <c r="K840" s="17"/>
      <c r="L840" s="18"/>
      <c r="M840" s="1"/>
      <c r="N840" s="1"/>
    </row>
    <row r="841" spans="1:14" ht="15.75" customHeight="1">
      <c r="A841" s="105"/>
      <c r="I841" s="17"/>
      <c r="J841" s="17"/>
      <c r="K841" s="17"/>
      <c r="L841" s="18"/>
      <c r="M841" s="1"/>
      <c r="N841" s="1"/>
    </row>
    <row r="842" spans="1:14" ht="15.75" customHeight="1">
      <c r="A842" s="105"/>
      <c r="I842" s="17"/>
      <c r="J842" s="17"/>
      <c r="K842" s="17"/>
      <c r="L842" s="18"/>
      <c r="M842" s="1"/>
      <c r="N842" s="1"/>
    </row>
    <row r="843" spans="1:14" ht="15.75" customHeight="1">
      <c r="A843" s="105"/>
      <c r="I843" s="17"/>
      <c r="J843" s="17"/>
      <c r="K843" s="17"/>
      <c r="L843" s="18"/>
      <c r="M843" s="1"/>
      <c r="N843" s="1"/>
    </row>
    <row r="844" spans="1:14" ht="15.75" customHeight="1">
      <c r="A844" s="105"/>
      <c r="I844" s="17"/>
      <c r="J844" s="17"/>
      <c r="K844" s="17"/>
      <c r="L844" s="18"/>
      <c r="M844" s="1"/>
      <c r="N844" s="1"/>
    </row>
    <row r="845" spans="1:14" ht="15.75" customHeight="1">
      <c r="A845" s="105"/>
      <c r="I845" s="17"/>
      <c r="J845" s="17"/>
      <c r="K845" s="17"/>
      <c r="L845" s="18"/>
      <c r="M845" s="1"/>
      <c r="N845" s="1"/>
    </row>
    <row r="846" spans="1:14" ht="15.75" customHeight="1">
      <c r="A846" s="105"/>
      <c r="I846" s="17"/>
      <c r="J846" s="17"/>
      <c r="K846" s="17"/>
      <c r="L846" s="18"/>
      <c r="M846" s="1"/>
      <c r="N846" s="1"/>
    </row>
    <row r="847" spans="1:14" ht="15.75" customHeight="1">
      <c r="A847" s="105"/>
      <c r="I847" s="17"/>
      <c r="J847" s="17"/>
      <c r="K847" s="17"/>
      <c r="L847" s="18"/>
      <c r="M847" s="1"/>
      <c r="N847" s="1"/>
    </row>
    <row r="848" spans="1:14" ht="15.75" customHeight="1">
      <c r="A848" s="105"/>
      <c r="I848" s="17"/>
      <c r="J848" s="17"/>
      <c r="K848" s="17"/>
      <c r="L848" s="18"/>
      <c r="M848" s="1"/>
      <c r="N848" s="1"/>
    </row>
    <row r="849" spans="1:14" ht="15.75" customHeight="1">
      <c r="A849" s="105"/>
      <c r="I849" s="17"/>
      <c r="J849" s="17"/>
      <c r="K849" s="17"/>
      <c r="L849" s="18"/>
      <c r="M849" s="1"/>
      <c r="N849" s="1"/>
    </row>
    <row r="850" spans="1:14" ht="15.75" customHeight="1">
      <c r="A850" s="105"/>
      <c r="I850" s="17"/>
      <c r="J850" s="17"/>
      <c r="K850" s="17"/>
      <c r="L850" s="18"/>
      <c r="M850" s="1"/>
      <c r="N850" s="1"/>
    </row>
    <row r="851" spans="1:14" ht="15.75" customHeight="1">
      <c r="A851" s="105"/>
      <c r="I851" s="17"/>
      <c r="J851" s="17"/>
      <c r="K851" s="17"/>
      <c r="L851" s="18"/>
      <c r="M851" s="1"/>
      <c r="N851" s="1"/>
    </row>
    <row r="852" spans="1:14" ht="15.75" customHeight="1">
      <c r="A852" s="105"/>
      <c r="I852" s="17"/>
      <c r="J852" s="17"/>
      <c r="K852" s="17"/>
      <c r="L852" s="18"/>
      <c r="M852" s="1"/>
      <c r="N852" s="1"/>
    </row>
    <row r="853" spans="1:14" ht="15.75" customHeight="1">
      <c r="A853" s="105"/>
      <c r="I853" s="17"/>
      <c r="J853" s="17"/>
      <c r="K853" s="17"/>
      <c r="L853" s="18"/>
      <c r="M853" s="1"/>
      <c r="N853" s="1"/>
    </row>
    <row r="854" spans="1:14" ht="15.75" customHeight="1">
      <c r="A854" s="105"/>
      <c r="I854" s="17"/>
      <c r="J854" s="17"/>
      <c r="K854" s="17"/>
      <c r="L854" s="18"/>
      <c r="M854" s="1"/>
      <c r="N854" s="1"/>
    </row>
    <row r="855" spans="1:14" ht="15.75" customHeight="1">
      <c r="A855" s="105"/>
      <c r="I855" s="17"/>
      <c r="J855" s="17"/>
      <c r="K855" s="17"/>
      <c r="L855" s="18"/>
      <c r="M855" s="1"/>
      <c r="N855" s="1"/>
    </row>
    <row r="856" spans="1:14" ht="15.75" customHeight="1">
      <c r="A856" s="105"/>
      <c r="I856" s="17"/>
      <c r="J856" s="17"/>
      <c r="K856" s="17"/>
      <c r="L856" s="18"/>
      <c r="M856" s="1"/>
      <c r="N856" s="1"/>
    </row>
    <row r="857" spans="1:14" ht="15.75" customHeight="1">
      <c r="A857" s="105"/>
      <c r="I857" s="17"/>
      <c r="J857" s="17"/>
      <c r="K857" s="17"/>
      <c r="L857" s="18"/>
      <c r="M857" s="1"/>
      <c r="N857" s="1"/>
    </row>
    <row r="858" spans="1:14" ht="15.75" customHeight="1">
      <c r="A858" s="105"/>
      <c r="I858" s="17"/>
      <c r="J858" s="17"/>
      <c r="K858" s="17"/>
      <c r="L858" s="18"/>
      <c r="M858" s="1"/>
      <c r="N858" s="1"/>
    </row>
    <row r="859" spans="1:14" ht="15.75" customHeight="1">
      <c r="A859" s="105"/>
      <c r="I859" s="17"/>
      <c r="J859" s="17"/>
      <c r="K859" s="17"/>
      <c r="L859" s="18"/>
      <c r="M859" s="1"/>
      <c r="N859" s="1"/>
    </row>
    <row r="860" spans="1:14" ht="15.75" customHeight="1">
      <c r="A860" s="105"/>
      <c r="I860" s="17"/>
      <c r="J860" s="17"/>
      <c r="K860" s="17"/>
      <c r="L860" s="18"/>
      <c r="M860" s="1"/>
      <c r="N860" s="1"/>
    </row>
    <row r="861" spans="1:14" ht="15.75" customHeight="1">
      <c r="A861" s="105"/>
      <c r="I861" s="17"/>
      <c r="J861" s="17"/>
      <c r="K861" s="17"/>
      <c r="L861" s="18"/>
      <c r="M861" s="1"/>
      <c r="N861" s="1"/>
    </row>
    <row r="862" spans="1:14" ht="15.75" customHeight="1">
      <c r="A862" s="105"/>
      <c r="I862" s="17"/>
      <c r="J862" s="17"/>
      <c r="K862" s="17"/>
      <c r="L862" s="18"/>
      <c r="M862" s="1"/>
      <c r="N862" s="1"/>
    </row>
    <row r="863" spans="1:14" ht="15.75" customHeight="1">
      <c r="A863" s="105"/>
      <c r="I863" s="17"/>
      <c r="J863" s="17"/>
      <c r="K863" s="17"/>
      <c r="L863" s="18"/>
      <c r="M863" s="1"/>
      <c r="N863" s="1"/>
    </row>
    <row r="864" spans="1:14" ht="15.75" customHeight="1">
      <c r="A864" s="105"/>
      <c r="I864" s="17"/>
      <c r="J864" s="17"/>
      <c r="K864" s="17"/>
      <c r="L864" s="18"/>
      <c r="M864" s="1"/>
      <c r="N864" s="1"/>
    </row>
    <row r="865" spans="1:14" ht="15.75" customHeight="1">
      <c r="A865" s="105"/>
      <c r="I865" s="17"/>
      <c r="J865" s="17"/>
      <c r="K865" s="17"/>
      <c r="L865" s="18"/>
      <c r="M865" s="1"/>
      <c r="N865" s="1"/>
    </row>
    <row r="866" spans="1:14" ht="15.75" customHeight="1">
      <c r="A866" s="105"/>
      <c r="I866" s="17"/>
      <c r="J866" s="17"/>
      <c r="K866" s="17"/>
      <c r="L866" s="18"/>
      <c r="M866" s="1"/>
      <c r="N866" s="1"/>
    </row>
    <row r="867" spans="1:14" ht="15.75" customHeight="1">
      <c r="A867" s="105"/>
      <c r="I867" s="17"/>
      <c r="J867" s="17"/>
      <c r="K867" s="17"/>
      <c r="L867" s="18"/>
      <c r="M867" s="1"/>
      <c r="N867" s="1"/>
    </row>
    <row r="868" spans="1:14" ht="15.75" customHeight="1">
      <c r="A868" s="105"/>
      <c r="I868" s="17"/>
      <c r="J868" s="17"/>
      <c r="K868" s="17"/>
      <c r="L868" s="18"/>
      <c r="M868" s="1"/>
      <c r="N868" s="1"/>
    </row>
    <row r="869" spans="1:14" ht="15.75" customHeight="1">
      <c r="A869" s="105"/>
      <c r="I869" s="17"/>
      <c r="J869" s="17"/>
      <c r="K869" s="17"/>
      <c r="L869" s="18"/>
      <c r="M869" s="1"/>
      <c r="N869" s="1"/>
    </row>
    <row r="870" spans="1:14" ht="15.75" customHeight="1">
      <c r="A870" s="105"/>
      <c r="I870" s="17"/>
      <c r="J870" s="17"/>
      <c r="K870" s="17"/>
      <c r="L870" s="18"/>
      <c r="M870" s="1"/>
      <c r="N870" s="1"/>
    </row>
    <row r="871" spans="1:14" ht="15.75" customHeight="1">
      <c r="A871" s="105"/>
      <c r="I871" s="17"/>
      <c r="J871" s="17"/>
      <c r="K871" s="17"/>
      <c r="L871" s="18"/>
      <c r="M871" s="1"/>
      <c r="N871" s="1"/>
    </row>
    <row r="872" spans="1:14" ht="15.75" customHeight="1">
      <c r="A872" s="105"/>
      <c r="I872" s="17"/>
      <c r="J872" s="17"/>
      <c r="K872" s="17"/>
      <c r="L872" s="18"/>
      <c r="M872" s="1"/>
      <c r="N872" s="1"/>
    </row>
    <row r="873" spans="1:14" ht="15.75" customHeight="1">
      <c r="A873" s="105"/>
      <c r="I873" s="17"/>
      <c r="J873" s="17"/>
      <c r="K873" s="17"/>
      <c r="L873" s="18"/>
      <c r="M873" s="1"/>
      <c r="N873" s="1"/>
    </row>
    <row r="874" spans="1:14" ht="15.75" customHeight="1">
      <c r="A874" s="105"/>
      <c r="I874" s="17"/>
      <c r="J874" s="17"/>
      <c r="K874" s="17"/>
      <c r="L874" s="18"/>
      <c r="M874" s="1"/>
      <c r="N874" s="1"/>
    </row>
    <row r="875" spans="1:14" ht="15.75" customHeight="1">
      <c r="A875" s="105"/>
      <c r="I875" s="17"/>
      <c r="J875" s="17"/>
      <c r="K875" s="17"/>
      <c r="L875" s="18"/>
      <c r="M875" s="1"/>
      <c r="N875" s="1"/>
    </row>
    <row r="876" spans="1:14" ht="15.75" customHeight="1">
      <c r="A876" s="105"/>
      <c r="I876" s="17"/>
      <c r="J876" s="17"/>
      <c r="K876" s="17"/>
      <c r="L876" s="18"/>
      <c r="M876" s="1"/>
      <c r="N876" s="1"/>
    </row>
    <row r="877" spans="1:14" ht="15.75" customHeight="1">
      <c r="A877" s="105"/>
      <c r="I877" s="17"/>
      <c r="J877" s="17"/>
      <c r="K877" s="17"/>
      <c r="L877" s="18"/>
      <c r="M877" s="1"/>
      <c r="N877" s="1"/>
    </row>
    <row r="878" spans="1:14" ht="15.75" customHeight="1">
      <c r="A878" s="105"/>
      <c r="I878" s="17"/>
      <c r="J878" s="17"/>
      <c r="K878" s="17"/>
      <c r="L878" s="18"/>
      <c r="M878" s="1"/>
      <c r="N878" s="1"/>
    </row>
    <row r="879" spans="1:14" ht="15.75" customHeight="1">
      <c r="A879" s="105"/>
      <c r="I879" s="17"/>
      <c r="J879" s="17"/>
      <c r="K879" s="17"/>
      <c r="L879" s="18"/>
      <c r="M879" s="1"/>
      <c r="N879" s="1"/>
    </row>
    <row r="880" spans="1:14" ht="15.75" customHeight="1">
      <c r="A880" s="105"/>
      <c r="I880" s="17"/>
      <c r="J880" s="17"/>
      <c r="K880" s="17"/>
      <c r="L880" s="18"/>
      <c r="M880" s="1"/>
      <c r="N880" s="1"/>
    </row>
    <row r="881" spans="1:14" ht="15.75" customHeight="1">
      <c r="A881" s="105"/>
      <c r="I881" s="17"/>
      <c r="J881" s="17"/>
      <c r="K881" s="17"/>
      <c r="L881" s="18"/>
      <c r="M881" s="1"/>
      <c r="N881" s="1"/>
    </row>
    <row r="882" spans="1:14" ht="15.75" customHeight="1">
      <c r="A882" s="105"/>
      <c r="I882" s="17"/>
      <c r="J882" s="17"/>
      <c r="K882" s="17"/>
      <c r="L882" s="18"/>
      <c r="M882" s="1"/>
      <c r="N882" s="1"/>
    </row>
    <row r="883" spans="1:14" ht="15.75" customHeight="1">
      <c r="A883" s="105"/>
      <c r="I883" s="17"/>
      <c r="J883" s="17"/>
      <c r="K883" s="17"/>
      <c r="L883" s="18"/>
      <c r="M883" s="1"/>
      <c r="N883" s="1"/>
    </row>
    <row r="884" spans="1:14" ht="15.75" customHeight="1">
      <c r="A884" s="105"/>
      <c r="I884" s="17"/>
      <c r="J884" s="17"/>
      <c r="K884" s="17"/>
      <c r="L884" s="18"/>
      <c r="M884" s="1"/>
      <c r="N884" s="1"/>
    </row>
    <row r="885" spans="1:14" ht="15.75" customHeight="1">
      <c r="A885" s="105"/>
      <c r="I885" s="17"/>
      <c r="J885" s="17"/>
      <c r="K885" s="17"/>
      <c r="L885" s="18"/>
      <c r="M885" s="1"/>
      <c r="N885" s="1"/>
    </row>
    <row r="886" spans="1:14" ht="15.75" customHeight="1">
      <c r="A886" s="105"/>
      <c r="I886" s="17"/>
      <c r="J886" s="17"/>
      <c r="K886" s="17"/>
      <c r="L886" s="18"/>
      <c r="M886" s="1"/>
      <c r="N886" s="1"/>
    </row>
    <row r="887" spans="1:14" ht="15.75" customHeight="1">
      <c r="A887" s="105"/>
      <c r="I887" s="17"/>
      <c r="J887" s="17"/>
      <c r="K887" s="17"/>
      <c r="L887" s="18"/>
      <c r="M887" s="1"/>
      <c r="N887" s="1"/>
    </row>
    <row r="888" spans="1:14" ht="15.75" customHeight="1">
      <c r="A888" s="105"/>
      <c r="I888" s="17"/>
      <c r="J888" s="17"/>
      <c r="K888" s="17"/>
      <c r="L888" s="18"/>
      <c r="M888" s="1"/>
      <c r="N888" s="1"/>
    </row>
    <row r="889" spans="1:14" ht="15.75" customHeight="1">
      <c r="A889" s="105"/>
      <c r="I889" s="17"/>
      <c r="J889" s="17"/>
      <c r="K889" s="17"/>
      <c r="L889" s="18"/>
      <c r="M889" s="1"/>
      <c r="N889" s="1"/>
    </row>
    <row r="890" spans="1:14" ht="15.75" customHeight="1">
      <c r="A890" s="105"/>
      <c r="I890" s="17"/>
      <c r="J890" s="17"/>
      <c r="K890" s="17"/>
      <c r="L890" s="18"/>
      <c r="M890" s="1"/>
      <c r="N890" s="1"/>
    </row>
    <row r="891" spans="1:14" ht="15.75" customHeight="1">
      <c r="A891" s="105"/>
      <c r="I891" s="17"/>
      <c r="J891" s="17"/>
      <c r="K891" s="17"/>
      <c r="L891" s="18"/>
      <c r="M891" s="1"/>
      <c r="N891" s="1"/>
    </row>
    <row r="892" spans="1:14" ht="15.75" customHeight="1">
      <c r="A892" s="105"/>
      <c r="I892" s="17"/>
      <c r="J892" s="17"/>
      <c r="K892" s="17"/>
      <c r="L892" s="18"/>
      <c r="M892" s="1"/>
      <c r="N892" s="1"/>
    </row>
    <row r="893" spans="1:14" ht="15.75" customHeight="1">
      <c r="A893" s="105"/>
      <c r="I893" s="17"/>
      <c r="J893" s="17"/>
      <c r="K893" s="17"/>
      <c r="L893" s="18"/>
      <c r="M893" s="1"/>
      <c r="N893" s="1"/>
    </row>
    <row r="894" spans="1:14" ht="15.75" customHeight="1">
      <c r="A894" s="105"/>
      <c r="I894" s="17"/>
      <c r="J894" s="17"/>
      <c r="K894" s="17"/>
      <c r="L894" s="18"/>
      <c r="M894" s="1"/>
      <c r="N894" s="1"/>
    </row>
    <row r="895" spans="1:14" ht="15.75" customHeight="1">
      <c r="A895" s="105"/>
      <c r="I895" s="17"/>
      <c r="J895" s="17"/>
      <c r="K895" s="17"/>
      <c r="L895" s="18"/>
      <c r="M895" s="1"/>
      <c r="N895" s="1"/>
    </row>
    <row r="896" spans="1:14" ht="15.75" customHeight="1">
      <c r="A896" s="105"/>
      <c r="I896" s="17"/>
      <c r="J896" s="17"/>
      <c r="K896" s="17"/>
      <c r="L896" s="18"/>
      <c r="M896" s="1"/>
      <c r="N896" s="1"/>
    </row>
    <row r="897" spans="1:14" ht="15.75" customHeight="1">
      <c r="A897" s="105"/>
      <c r="I897" s="17"/>
      <c r="J897" s="17"/>
      <c r="K897" s="17"/>
      <c r="L897" s="18"/>
      <c r="M897" s="1"/>
      <c r="N897" s="1"/>
    </row>
    <row r="898" spans="1:14" ht="15.75" customHeight="1">
      <c r="A898" s="105"/>
      <c r="I898" s="17"/>
      <c r="J898" s="17"/>
      <c r="K898" s="17"/>
      <c r="L898" s="18"/>
      <c r="M898" s="1"/>
      <c r="N898" s="1"/>
    </row>
    <row r="899" spans="1:14" ht="15.75" customHeight="1">
      <c r="A899" s="105"/>
      <c r="I899" s="17"/>
      <c r="J899" s="17"/>
      <c r="K899" s="17"/>
      <c r="L899" s="18"/>
      <c r="M899" s="1"/>
      <c r="N899" s="1"/>
    </row>
    <row r="900" spans="1:14" ht="15.75" customHeight="1">
      <c r="A900" s="105"/>
      <c r="I900" s="17"/>
      <c r="J900" s="17"/>
      <c r="K900" s="17"/>
      <c r="L900" s="18"/>
      <c r="M900" s="1"/>
      <c r="N900" s="1"/>
    </row>
    <row r="901" spans="1:14" ht="15.75" customHeight="1">
      <c r="A901" s="105"/>
      <c r="I901" s="17"/>
      <c r="J901" s="17"/>
      <c r="K901" s="17"/>
      <c r="L901" s="18"/>
      <c r="M901" s="1"/>
      <c r="N901" s="1"/>
    </row>
    <row r="902" spans="1:14" ht="15.75" customHeight="1">
      <c r="A902" s="105"/>
      <c r="I902" s="17"/>
      <c r="J902" s="17"/>
      <c r="K902" s="17"/>
      <c r="L902" s="18"/>
      <c r="M902" s="1"/>
      <c r="N902" s="1"/>
    </row>
    <row r="903" spans="1:14" ht="15.75" customHeight="1">
      <c r="A903" s="105"/>
      <c r="I903" s="17"/>
      <c r="J903" s="17"/>
      <c r="K903" s="17"/>
      <c r="L903" s="18"/>
      <c r="M903" s="1"/>
      <c r="N903" s="1"/>
    </row>
    <row r="904" spans="1:14" ht="15.75" customHeight="1">
      <c r="A904" s="105"/>
      <c r="I904" s="17"/>
      <c r="J904" s="17"/>
      <c r="K904" s="17"/>
      <c r="L904" s="18"/>
      <c r="M904" s="1"/>
      <c r="N904" s="1"/>
    </row>
    <row r="905" spans="1:14" ht="15.75" customHeight="1">
      <c r="A905" s="105"/>
      <c r="I905" s="17"/>
      <c r="J905" s="17"/>
      <c r="K905" s="17"/>
      <c r="L905" s="18"/>
      <c r="M905" s="1"/>
      <c r="N905" s="1"/>
    </row>
    <row r="906" spans="1:14" ht="15.75" customHeight="1">
      <c r="A906" s="105"/>
      <c r="I906" s="17"/>
      <c r="J906" s="17"/>
      <c r="K906" s="17"/>
      <c r="L906" s="18"/>
      <c r="M906" s="1"/>
      <c r="N906" s="1"/>
    </row>
    <row r="907" spans="1:14" ht="15.75" customHeight="1">
      <c r="A907" s="105"/>
      <c r="I907" s="17"/>
      <c r="J907" s="17"/>
      <c r="K907" s="17"/>
      <c r="L907" s="18"/>
      <c r="M907" s="1"/>
      <c r="N907" s="1"/>
    </row>
    <row r="908" spans="1:14" ht="15.75" customHeight="1">
      <c r="A908" s="105"/>
      <c r="I908" s="17"/>
      <c r="J908" s="17"/>
      <c r="K908" s="17"/>
      <c r="L908" s="18"/>
      <c r="M908" s="1"/>
      <c r="N908" s="1"/>
    </row>
    <row r="909" spans="1:14" ht="15.75" customHeight="1">
      <c r="A909" s="105"/>
      <c r="I909" s="17"/>
      <c r="J909" s="17"/>
      <c r="K909" s="17"/>
      <c r="L909" s="18"/>
      <c r="M909" s="1"/>
      <c r="N909" s="1"/>
    </row>
    <row r="910" spans="1:14" ht="15.75" customHeight="1">
      <c r="A910" s="105"/>
      <c r="I910" s="17"/>
      <c r="J910" s="17"/>
      <c r="K910" s="17"/>
      <c r="L910" s="18"/>
      <c r="M910" s="1"/>
      <c r="N910" s="1"/>
    </row>
    <row r="911" spans="1:14" ht="15.75" customHeight="1">
      <c r="A911" s="105"/>
      <c r="I911" s="17"/>
      <c r="J911" s="17"/>
      <c r="K911" s="17"/>
      <c r="L911" s="18"/>
      <c r="M911" s="1"/>
      <c r="N911" s="1"/>
    </row>
    <row r="912" spans="1:14" ht="15.75" customHeight="1">
      <c r="A912" s="105"/>
      <c r="I912" s="17"/>
      <c r="J912" s="17"/>
      <c r="K912" s="17"/>
      <c r="L912" s="18"/>
      <c r="M912" s="1"/>
      <c r="N912" s="1"/>
    </row>
    <row r="913" spans="1:14" ht="15.75" customHeight="1">
      <c r="A913" s="105"/>
      <c r="I913" s="17"/>
      <c r="J913" s="17"/>
      <c r="K913" s="17"/>
      <c r="L913" s="18"/>
      <c r="M913" s="1"/>
      <c r="N913" s="1"/>
    </row>
    <row r="914" spans="1:14" ht="15.75" customHeight="1">
      <c r="A914" s="105"/>
      <c r="I914" s="17"/>
      <c r="J914" s="17"/>
      <c r="K914" s="17"/>
      <c r="L914" s="18"/>
      <c r="M914" s="1"/>
      <c r="N914" s="1"/>
    </row>
    <row r="915" spans="1:14" ht="15.75" customHeight="1">
      <c r="A915" s="105"/>
      <c r="I915" s="17"/>
      <c r="J915" s="17"/>
      <c r="K915" s="17"/>
      <c r="L915" s="18"/>
      <c r="M915" s="1"/>
      <c r="N915" s="1"/>
    </row>
    <row r="916" spans="1:14" ht="15.75" customHeight="1">
      <c r="A916" s="105"/>
      <c r="I916" s="17"/>
      <c r="J916" s="17"/>
      <c r="K916" s="17"/>
      <c r="L916" s="18"/>
      <c r="M916" s="1"/>
      <c r="N916" s="1"/>
    </row>
    <row r="917" spans="1:14" ht="15.75" customHeight="1">
      <c r="A917" s="105"/>
      <c r="I917" s="17"/>
      <c r="J917" s="17"/>
      <c r="K917" s="17"/>
      <c r="L917" s="18"/>
      <c r="M917" s="1"/>
      <c r="N917" s="1"/>
    </row>
    <row r="918" spans="1:14" ht="15.75" customHeight="1">
      <c r="A918" s="105"/>
      <c r="I918" s="17"/>
      <c r="J918" s="17"/>
      <c r="K918" s="17"/>
      <c r="L918" s="18"/>
      <c r="M918" s="1"/>
      <c r="N918" s="1"/>
    </row>
    <row r="919" spans="1:14" ht="15.75" customHeight="1">
      <c r="A919" s="105"/>
      <c r="I919" s="17"/>
      <c r="J919" s="17"/>
      <c r="K919" s="17"/>
      <c r="L919" s="18"/>
      <c r="M919" s="1"/>
      <c r="N919" s="1"/>
    </row>
    <row r="920" spans="1:14" ht="15.75" customHeight="1">
      <c r="A920" s="105"/>
      <c r="I920" s="17"/>
      <c r="J920" s="17"/>
      <c r="K920" s="17"/>
      <c r="L920" s="18"/>
      <c r="M920" s="1"/>
      <c r="N920" s="1"/>
    </row>
    <row r="921" spans="1:14" ht="15.75" customHeight="1">
      <c r="A921" s="105"/>
      <c r="I921" s="17"/>
      <c r="J921" s="17"/>
      <c r="K921" s="17"/>
      <c r="L921" s="18"/>
      <c r="M921" s="1"/>
      <c r="N921" s="1"/>
    </row>
    <row r="922" spans="1:14" ht="15.75" customHeight="1">
      <c r="A922" s="105"/>
      <c r="I922" s="17"/>
      <c r="J922" s="17"/>
      <c r="K922" s="17"/>
      <c r="L922" s="18"/>
      <c r="M922" s="1"/>
      <c r="N922" s="1"/>
    </row>
    <row r="923" spans="1:14" ht="15.75" customHeight="1">
      <c r="A923" s="105"/>
      <c r="I923" s="17"/>
      <c r="J923" s="17"/>
      <c r="K923" s="17"/>
      <c r="L923" s="18"/>
      <c r="M923" s="1"/>
      <c r="N923" s="1"/>
    </row>
    <row r="924" spans="1:14" ht="15.75" customHeight="1">
      <c r="A924" s="105"/>
      <c r="I924" s="17"/>
      <c r="J924" s="17"/>
      <c r="K924" s="17"/>
      <c r="L924" s="18"/>
      <c r="M924" s="1"/>
      <c r="N924" s="1"/>
    </row>
    <row r="925" spans="1:14" ht="15.75" customHeight="1">
      <c r="A925" s="105"/>
      <c r="I925" s="17"/>
      <c r="J925" s="17"/>
      <c r="K925" s="17"/>
      <c r="L925" s="18"/>
      <c r="M925" s="1"/>
      <c r="N925" s="1"/>
    </row>
    <row r="926" spans="1:14" ht="15.75" customHeight="1">
      <c r="A926" s="105"/>
      <c r="I926" s="17"/>
      <c r="J926" s="17"/>
      <c r="K926" s="17"/>
      <c r="L926" s="18"/>
      <c r="M926" s="1"/>
      <c r="N926" s="1"/>
    </row>
    <row r="927" spans="1:14" ht="15.75" customHeight="1">
      <c r="A927" s="105"/>
      <c r="I927" s="17"/>
      <c r="J927" s="17"/>
      <c r="K927" s="17"/>
      <c r="L927" s="18"/>
      <c r="M927" s="1"/>
      <c r="N927" s="1"/>
    </row>
    <row r="928" spans="1:14" ht="15.75" customHeight="1">
      <c r="A928" s="105"/>
      <c r="I928" s="17"/>
      <c r="J928" s="17"/>
      <c r="K928" s="17"/>
      <c r="L928" s="18"/>
      <c r="M928" s="1"/>
      <c r="N928" s="1"/>
    </row>
    <row r="929" spans="1:14" ht="15.75" customHeight="1">
      <c r="A929" s="105"/>
      <c r="I929" s="17"/>
      <c r="J929" s="17"/>
      <c r="K929" s="17"/>
      <c r="L929" s="18"/>
      <c r="M929" s="1"/>
      <c r="N929" s="1"/>
    </row>
    <row r="930" spans="1:14" ht="15.75" customHeight="1">
      <c r="A930" s="105"/>
      <c r="I930" s="17"/>
      <c r="J930" s="17"/>
      <c r="K930" s="17"/>
      <c r="L930" s="18"/>
      <c r="M930" s="1"/>
      <c r="N930" s="1"/>
    </row>
    <row r="931" spans="1:14" ht="15.75" customHeight="1">
      <c r="A931" s="105"/>
      <c r="I931" s="17"/>
      <c r="J931" s="17"/>
      <c r="K931" s="17"/>
      <c r="L931" s="18"/>
      <c r="M931" s="1"/>
      <c r="N931" s="1"/>
    </row>
    <row r="932" spans="1:14" ht="15.75" customHeight="1">
      <c r="A932" s="105"/>
      <c r="I932" s="17"/>
      <c r="J932" s="17"/>
      <c r="K932" s="17"/>
      <c r="L932" s="18"/>
      <c r="M932" s="1"/>
      <c r="N932" s="1"/>
    </row>
    <row r="933" spans="1:14" ht="15.75" customHeight="1">
      <c r="A933" s="105"/>
      <c r="I933" s="17"/>
      <c r="J933" s="17"/>
      <c r="K933" s="17"/>
      <c r="L933" s="18"/>
      <c r="M933" s="1"/>
      <c r="N933" s="1"/>
    </row>
    <row r="934" spans="1:14" ht="15.75" customHeight="1">
      <c r="A934" s="105"/>
      <c r="I934" s="17"/>
      <c r="J934" s="17"/>
      <c r="K934" s="17"/>
      <c r="L934" s="18"/>
      <c r="M934" s="1"/>
      <c r="N934" s="1"/>
    </row>
    <row r="935" spans="1:14" ht="15.75" customHeight="1">
      <c r="A935" s="105"/>
      <c r="I935" s="17"/>
      <c r="J935" s="17"/>
      <c r="K935" s="17"/>
      <c r="L935" s="18"/>
      <c r="M935" s="1"/>
      <c r="N935" s="1"/>
    </row>
    <row r="936" spans="1:14" ht="15.75" customHeight="1">
      <c r="A936" s="105"/>
      <c r="I936" s="17"/>
      <c r="J936" s="17"/>
      <c r="K936" s="17"/>
      <c r="L936" s="18"/>
      <c r="M936" s="1"/>
      <c r="N936" s="1"/>
    </row>
    <row r="937" spans="1:14" ht="15.75" customHeight="1">
      <c r="A937" s="105"/>
      <c r="I937" s="17"/>
      <c r="J937" s="17"/>
      <c r="K937" s="17"/>
      <c r="L937" s="18"/>
      <c r="M937" s="1"/>
      <c r="N937" s="1"/>
    </row>
    <row r="938" spans="1:14" ht="15.75" customHeight="1">
      <c r="A938" s="105"/>
      <c r="I938" s="17"/>
      <c r="J938" s="17"/>
      <c r="K938" s="17"/>
      <c r="L938" s="18"/>
      <c r="M938" s="1"/>
      <c r="N938" s="1"/>
    </row>
    <row r="939" spans="1:14" ht="15.75" customHeight="1">
      <c r="A939" s="105"/>
      <c r="I939" s="17"/>
      <c r="J939" s="17"/>
      <c r="K939" s="17"/>
      <c r="L939" s="18"/>
      <c r="M939" s="1"/>
      <c r="N939" s="1"/>
    </row>
    <row r="940" spans="1:14" ht="15.75" customHeight="1">
      <c r="A940" s="105"/>
      <c r="I940" s="17"/>
      <c r="J940" s="17"/>
      <c r="K940" s="17"/>
      <c r="L940" s="18"/>
      <c r="M940" s="1"/>
      <c r="N940" s="1"/>
    </row>
    <row r="941" spans="1:14" ht="15.75" customHeight="1">
      <c r="A941" s="105"/>
      <c r="I941" s="17"/>
      <c r="J941" s="17"/>
      <c r="K941" s="17"/>
      <c r="L941" s="18"/>
      <c r="M941" s="1"/>
      <c r="N941" s="1"/>
    </row>
    <row r="942" spans="1:14" ht="15.75" customHeight="1">
      <c r="A942" s="105"/>
      <c r="I942" s="17"/>
      <c r="J942" s="17"/>
      <c r="K942" s="17"/>
      <c r="L942" s="18"/>
      <c r="M942" s="1"/>
      <c r="N942" s="1"/>
    </row>
    <row r="943" spans="1:14" ht="15.75" customHeight="1">
      <c r="A943" s="105"/>
      <c r="I943" s="17"/>
      <c r="J943" s="17"/>
      <c r="K943" s="17"/>
      <c r="L943" s="18"/>
      <c r="M943" s="1"/>
      <c r="N943" s="1"/>
    </row>
    <row r="944" spans="1:14" ht="15.75" customHeight="1">
      <c r="A944" s="105"/>
      <c r="I944" s="17"/>
      <c r="J944" s="17"/>
      <c r="K944" s="17"/>
      <c r="L944" s="18"/>
      <c r="M944" s="1"/>
      <c r="N944" s="1"/>
    </row>
    <row r="945" spans="1:14" ht="15.75" customHeight="1">
      <c r="A945" s="105"/>
      <c r="I945" s="17"/>
      <c r="J945" s="17"/>
      <c r="K945" s="17"/>
      <c r="L945" s="18"/>
      <c r="M945" s="1"/>
      <c r="N945" s="1"/>
    </row>
    <row r="946" spans="1:14" ht="15.75" customHeight="1">
      <c r="A946" s="105"/>
      <c r="I946" s="17"/>
      <c r="J946" s="17"/>
      <c r="K946" s="17"/>
      <c r="L946" s="18"/>
      <c r="M946" s="1"/>
      <c r="N946" s="1"/>
    </row>
    <row r="947" spans="1:14" ht="15.75" customHeight="1">
      <c r="A947" s="105"/>
      <c r="I947" s="17"/>
      <c r="J947" s="17"/>
      <c r="K947" s="17"/>
      <c r="L947" s="18"/>
      <c r="M947" s="1"/>
      <c r="N947" s="1"/>
    </row>
    <row r="948" spans="1:14" ht="15.75" customHeight="1">
      <c r="A948" s="105"/>
      <c r="I948" s="17"/>
      <c r="J948" s="17"/>
      <c r="K948" s="17"/>
      <c r="L948" s="18"/>
      <c r="M948" s="1"/>
      <c r="N948" s="1"/>
    </row>
    <row r="949" spans="1:14" ht="15.75" customHeight="1">
      <c r="A949" s="105"/>
      <c r="I949" s="17"/>
      <c r="J949" s="17"/>
      <c r="K949" s="17"/>
      <c r="L949" s="18"/>
      <c r="M949" s="1"/>
      <c r="N949" s="1"/>
    </row>
    <row r="950" spans="1:14" ht="15.75" customHeight="1">
      <c r="A950" s="105"/>
      <c r="I950" s="17"/>
      <c r="J950" s="17"/>
      <c r="K950" s="17"/>
      <c r="L950" s="18"/>
      <c r="M950" s="1"/>
      <c r="N950" s="1"/>
    </row>
    <row r="951" spans="1:14" ht="15.75" customHeight="1">
      <c r="A951" s="105"/>
      <c r="I951" s="17"/>
      <c r="J951" s="17"/>
      <c r="K951" s="17"/>
      <c r="L951" s="18"/>
      <c r="M951" s="1"/>
      <c r="N951" s="1"/>
    </row>
    <row r="952" spans="1:14" ht="15.75" customHeight="1">
      <c r="A952" s="105"/>
      <c r="I952" s="17"/>
      <c r="J952" s="17"/>
      <c r="K952" s="17"/>
      <c r="L952" s="18"/>
      <c r="M952" s="1"/>
      <c r="N952" s="1"/>
    </row>
    <row r="953" spans="1:14" ht="15.75" customHeight="1">
      <c r="A953" s="105"/>
      <c r="I953" s="17"/>
      <c r="J953" s="17"/>
      <c r="K953" s="17"/>
      <c r="L953" s="18"/>
      <c r="M953" s="1"/>
      <c r="N953" s="1"/>
    </row>
    <row r="954" spans="1:14" ht="15.75" customHeight="1">
      <c r="A954" s="105"/>
      <c r="I954" s="17"/>
      <c r="J954" s="17"/>
      <c r="K954" s="17"/>
      <c r="L954" s="18"/>
      <c r="M954" s="1"/>
      <c r="N954" s="1"/>
    </row>
    <row r="955" spans="1:14" ht="15.75" customHeight="1">
      <c r="A955" s="105"/>
      <c r="I955" s="17"/>
      <c r="J955" s="17"/>
      <c r="K955" s="17"/>
      <c r="L955" s="18"/>
      <c r="M955" s="1"/>
      <c r="N955" s="1"/>
    </row>
    <row r="956" spans="1:14" ht="15.75" customHeight="1">
      <c r="A956" s="105"/>
      <c r="I956" s="17"/>
      <c r="J956" s="17"/>
      <c r="K956" s="17"/>
      <c r="L956" s="18"/>
      <c r="M956" s="1"/>
      <c r="N956" s="1"/>
    </row>
    <row r="957" spans="1:14" ht="15.75" customHeight="1">
      <c r="A957" s="105"/>
      <c r="I957" s="17"/>
      <c r="J957" s="17"/>
      <c r="K957" s="17"/>
      <c r="L957" s="18"/>
      <c r="M957" s="1"/>
      <c r="N957" s="1"/>
    </row>
    <row r="958" spans="1:14" ht="15.75" customHeight="1">
      <c r="A958" s="105"/>
      <c r="I958" s="17"/>
      <c r="J958" s="17"/>
      <c r="K958" s="17"/>
      <c r="L958" s="18"/>
      <c r="M958" s="1"/>
      <c r="N958" s="1"/>
    </row>
    <row r="959" spans="1:14" ht="15.75" customHeight="1">
      <c r="A959" s="105"/>
      <c r="I959" s="17"/>
      <c r="J959" s="17"/>
      <c r="K959" s="17"/>
      <c r="L959" s="18"/>
      <c r="M959" s="1"/>
      <c r="N959" s="1"/>
    </row>
    <row r="960" spans="1:14" ht="15.75" customHeight="1">
      <c r="A960" s="105"/>
      <c r="I960" s="17"/>
      <c r="J960" s="17"/>
      <c r="K960" s="17"/>
      <c r="L960" s="18"/>
      <c r="M960" s="1"/>
      <c r="N960" s="1"/>
    </row>
    <row r="961" spans="1:14" ht="15.75" customHeight="1">
      <c r="A961" s="105"/>
      <c r="I961" s="17"/>
      <c r="J961" s="17"/>
      <c r="K961" s="17"/>
      <c r="L961" s="18"/>
      <c r="M961" s="1"/>
      <c r="N961" s="1"/>
    </row>
    <row r="962" spans="1:14" ht="15.75" customHeight="1">
      <c r="A962" s="105"/>
      <c r="I962" s="17"/>
      <c r="J962" s="17"/>
      <c r="K962" s="17"/>
      <c r="L962" s="18"/>
      <c r="M962" s="1"/>
      <c r="N962" s="1"/>
    </row>
    <row r="963" spans="1:14" ht="15.75" customHeight="1">
      <c r="A963" s="105"/>
      <c r="I963" s="17"/>
      <c r="J963" s="17"/>
      <c r="K963" s="17"/>
      <c r="L963" s="18"/>
      <c r="M963" s="1"/>
      <c r="N963" s="1"/>
    </row>
    <row r="964" spans="1:14" ht="15.75" customHeight="1">
      <c r="A964" s="105"/>
      <c r="I964" s="17"/>
      <c r="J964" s="17"/>
      <c r="K964" s="17"/>
      <c r="L964" s="18"/>
      <c r="M964" s="1"/>
      <c r="N964" s="1"/>
    </row>
    <row r="965" spans="1:14" ht="15.75" customHeight="1">
      <c r="A965" s="105"/>
      <c r="I965" s="17"/>
      <c r="J965" s="17"/>
      <c r="K965" s="17"/>
      <c r="L965" s="18"/>
      <c r="M965" s="1"/>
      <c r="N965" s="1"/>
    </row>
    <row r="966" spans="1:14" ht="15.75" customHeight="1">
      <c r="A966" s="105"/>
      <c r="I966" s="17"/>
      <c r="J966" s="17"/>
      <c r="K966" s="17"/>
      <c r="L966" s="18"/>
      <c r="M966" s="1"/>
      <c r="N966" s="1"/>
    </row>
    <row r="967" spans="1:14" ht="15.75" customHeight="1">
      <c r="A967" s="105"/>
      <c r="I967" s="17"/>
      <c r="J967" s="17"/>
      <c r="K967" s="17"/>
      <c r="L967" s="18"/>
      <c r="M967" s="1"/>
      <c r="N967" s="1"/>
    </row>
    <row r="968" spans="1:14" ht="15.75" customHeight="1">
      <c r="A968" s="105"/>
      <c r="I968" s="17"/>
      <c r="J968" s="17"/>
      <c r="K968" s="17"/>
      <c r="L968" s="18"/>
      <c r="M968" s="1"/>
      <c r="N968" s="1"/>
    </row>
    <row r="969" spans="1:14" ht="15.75" customHeight="1">
      <c r="A969" s="105"/>
      <c r="I969" s="17"/>
      <c r="J969" s="17"/>
      <c r="K969" s="17"/>
      <c r="L969" s="18"/>
      <c r="M969" s="1"/>
      <c r="N969" s="1"/>
    </row>
    <row r="970" spans="1:14" ht="15.75" customHeight="1">
      <c r="A970" s="105"/>
      <c r="I970" s="17"/>
      <c r="J970" s="17"/>
      <c r="K970" s="17"/>
      <c r="L970" s="18"/>
      <c r="M970" s="1"/>
      <c r="N970" s="1"/>
    </row>
    <row r="971" spans="1:14" ht="15.75" customHeight="1">
      <c r="A971" s="105"/>
      <c r="I971" s="17"/>
      <c r="J971" s="17"/>
      <c r="K971" s="17"/>
      <c r="L971" s="18"/>
      <c r="M971" s="1"/>
      <c r="N971" s="1"/>
    </row>
    <row r="972" spans="1:14" ht="15.75" customHeight="1">
      <c r="A972" s="105"/>
      <c r="I972" s="17"/>
      <c r="J972" s="17"/>
      <c r="K972" s="17"/>
      <c r="L972" s="18"/>
      <c r="M972" s="1"/>
      <c r="N972" s="1"/>
    </row>
    <row r="973" spans="1:14" ht="15.75" customHeight="1">
      <c r="A973" s="105"/>
      <c r="I973" s="17"/>
      <c r="J973" s="17"/>
      <c r="K973" s="17"/>
      <c r="L973" s="18"/>
      <c r="M973" s="1"/>
      <c r="N973" s="1"/>
    </row>
    <row r="974" spans="1:14" ht="15.75" customHeight="1">
      <c r="A974" s="105"/>
      <c r="I974" s="17"/>
      <c r="J974" s="17"/>
      <c r="K974" s="17"/>
      <c r="L974" s="18"/>
      <c r="M974" s="1"/>
      <c r="N974" s="1"/>
    </row>
    <row r="975" spans="1:14" ht="15.75" customHeight="1">
      <c r="A975" s="105"/>
      <c r="I975" s="17"/>
      <c r="J975" s="17"/>
      <c r="K975" s="17"/>
      <c r="L975" s="18"/>
      <c r="M975" s="1"/>
      <c r="N975" s="1"/>
    </row>
    <row r="976" spans="1:14" ht="15.75" customHeight="1">
      <c r="A976" s="105"/>
      <c r="I976" s="17"/>
      <c r="J976" s="17"/>
      <c r="K976" s="17"/>
      <c r="L976" s="18"/>
      <c r="M976" s="1"/>
      <c r="N976" s="1"/>
    </row>
    <row r="977" spans="1:14" ht="15.75" customHeight="1">
      <c r="A977" s="105"/>
      <c r="I977" s="17"/>
      <c r="J977" s="17"/>
      <c r="K977" s="17"/>
      <c r="L977" s="18"/>
      <c r="M977" s="1"/>
      <c r="N977" s="1"/>
    </row>
    <row r="978" spans="1:14" ht="15.75" customHeight="1">
      <c r="A978" s="105"/>
      <c r="I978" s="17"/>
      <c r="J978" s="17"/>
      <c r="K978" s="17"/>
      <c r="L978" s="18"/>
      <c r="M978" s="1"/>
      <c r="N978" s="1"/>
    </row>
    <row r="979" spans="1:14" ht="15.75" customHeight="1">
      <c r="A979" s="105"/>
      <c r="I979" s="17"/>
      <c r="J979" s="17"/>
      <c r="K979" s="17"/>
      <c r="L979" s="18"/>
      <c r="M979" s="1"/>
      <c r="N979" s="1"/>
    </row>
    <row r="980" spans="1:14" ht="15.75" customHeight="1">
      <c r="A980" s="105"/>
      <c r="I980" s="17"/>
      <c r="J980" s="17"/>
      <c r="K980" s="17"/>
      <c r="L980" s="18"/>
      <c r="M980" s="1"/>
      <c r="N980" s="1"/>
    </row>
    <row r="981" spans="1:14" ht="15.75" customHeight="1">
      <c r="A981" s="105"/>
      <c r="I981" s="17"/>
      <c r="J981" s="17"/>
      <c r="K981" s="17"/>
      <c r="L981" s="18"/>
      <c r="M981" s="1"/>
      <c r="N981" s="1"/>
    </row>
    <row r="982" spans="1:14" ht="15.75" customHeight="1">
      <c r="A982" s="105"/>
      <c r="I982" s="17"/>
      <c r="J982" s="17"/>
      <c r="K982" s="17"/>
      <c r="L982" s="18"/>
      <c r="M982" s="1"/>
      <c r="N982" s="1"/>
    </row>
    <row r="983" spans="1:14" ht="15.75" customHeight="1">
      <c r="A983" s="105"/>
      <c r="I983" s="17"/>
      <c r="J983" s="17"/>
      <c r="K983" s="17"/>
      <c r="L983" s="18"/>
      <c r="M983" s="1"/>
      <c r="N983" s="1"/>
    </row>
    <row r="984" spans="1:14" ht="15.75" customHeight="1">
      <c r="A984" s="105"/>
      <c r="I984" s="17"/>
      <c r="J984" s="17"/>
      <c r="K984" s="17"/>
      <c r="L984" s="18"/>
      <c r="M984" s="1"/>
      <c r="N984" s="1"/>
    </row>
    <row r="985" spans="1:14" ht="15.75" customHeight="1">
      <c r="A985" s="105"/>
      <c r="I985" s="17"/>
      <c r="J985" s="17"/>
      <c r="K985" s="17"/>
      <c r="L985" s="18"/>
      <c r="M985" s="1"/>
      <c r="N985" s="1"/>
    </row>
    <row r="986" spans="1:14" ht="15.75" customHeight="1">
      <c r="A986" s="105"/>
      <c r="I986" s="17"/>
      <c r="J986" s="17"/>
      <c r="K986" s="17"/>
      <c r="L986" s="18"/>
      <c r="M986" s="1"/>
      <c r="N986" s="1"/>
    </row>
    <row r="987" spans="1:14" ht="15.75" customHeight="1">
      <c r="A987" s="105"/>
      <c r="I987" s="17"/>
      <c r="J987" s="17"/>
      <c r="K987" s="17"/>
      <c r="L987" s="18"/>
      <c r="M987" s="1"/>
      <c r="N987" s="1"/>
    </row>
    <row r="988" spans="1:14" ht="15.75" customHeight="1">
      <c r="A988" s="105"/>
      <c r="I988" s="17"/>
      <c r="J988" s="17"/>
      <c r="K988" s="17"/>
      <c r="L988" s="18"/>
      <c r="M988" s="1"/>
      <c r="N988" s="1"/>
    </row>
    <row r="989" spans="1:14" ht="15.75" customHeight="1">
      <c r="A989" s="105"/>
      <c r="I989" s="17"/>
      <c r="J989" s="17"/>
      <c r="K989" s="17"/>
      <c r="L989" s="18"/>
      <c r="M989" s="1"/>
      <c r="N989" s="1"/>
    </row>
    <row r="990" spans="1:14" ht="15.75" customHeight="1">
      <c r="A990" s="105"/>
      <c r="I990" s="17"/>
      <c r="J990" s="17"/>
      <c r="K990" s="17"/>
      <c r="L990" s="18"/>
      <c r="M990" s="1"/>
      <c r="N990" s="1"/>
    </row>
    <row r="991" spans="1:14" ht="15.75" customHeight="1">
      <c r="A991" s="105"/>
      <c r="I991" s="17"/>
      <c r="J991" s="17"/>
      <c r="K991" s="17"/>
      <c r="L991" s="18"/>
      <c r="M991" s="1"/>
      <c r="N991" s="1"/>
    </row>
    <row r="992" spans="1:14" ht="15.75" customHeight="1">
      <c r="A992" s="105"/>
      <c r="I992" s="17"/>
      <c r="J992" s="17"/>
      <c r="K992" s="17"/>
      <c r="L992" s="18"/>
      <c r="M992" s="1"/>
      <c r="N992" s="1"/>
    </row>
    <row r="993" spans="1:14" ht="15.75" customHeight="1">
      <c r="A993" s="105"/>
      <c r="I993" s="17"/>
      <c r="J993" s="17"/>
      <c r="K993" s="17"/>
      <c r="L993" s="18"/>
      <c r="M993" s="1"/>
      <c r="N993" s="1"/>
    </row>
    <row r="994" spans="1:14" ht="15.75" customHeight="1">
      <c r="A994" s="105"/>
      <c r="I994" s="17"/>
      <c r="J994" s="17"/>
      <c r="K994" s="17"/>
      <c r="L994" s="18"/>
      <c r="M994" s="1"/>
      <c r="N994" s="1"/>
    </row>
    <row r="995" spans="1:14" ht="15.75" customHeight="1">
      <c r="A995" s="105"/>
      <c r="I995" s="17"/>
      <c r="J995" s="17"/>
      <c r="K995" s="17"/>
      <c r="L995" s="18"/>
      <c r="M995" s="1"/>
      <c r="N995" s="1"/>
    </row>
    <row r="996" spans="1:14" ht="15.75" customHeight="1">
      <c r="A996" s="105"/>
      <c r="I996" s="17"/>
      <c r="J996" s="17"/>
      <c r="K996" s="17"/>
      <c r="L996" s="18"/>
      <c r="M996" s="1"/>
      <c r="N996" s="1"/>
    </row>
    <row r="997" spans="1:14" ht="15.75" customHeight="1">
      <c r="A997" s="105"/>
      <c r="I997" s="17"/>
      <c r="J997" s="17"/>
      <c r="K997" s="17"/>
      <c r="L997" s="18"/>
      <c r="M997" s="1"/>
      <c r="N997" s="1"/>
    </row>
    <row r="998" spans="1:14" ht="15.75" customHeight="1">
      <c r="A998" s="105"/>
      <c r="I998" s="17"/>
      <c r="J998" s="17"/>
      <c r="K998" s="17"/>
      <c r="L998" s="18"/>
      <c r="M998" s="1"/>
      <c r="N998" s="1"/>
    </row>
    <row r="999" spans="1:14" ht="15.75" customHeight="1">
      <c r="A999" s="105"/>
      <c r="I999" s="17"/>
      <c r="J999" s="17"/>
      <c r="K999" s="17"/>
      <c r="L999" s="18"/>
      <c r="M999" s="1"/>
      <c r="N999" s="1"/>
    </row>
    <row r="1000" spans="1:14" ht="15.75" customHeight="1">
      <c r="A1000" s="105"/>
      <c r="I1000" s="17"/>
      <c r="J1000" s="17"/>
      <c r="K1000" s="17"/>
      <c r="L1000" s="18"/>
      <c r="M1000" s="1"/>
      <c r="N1000" s="1"/>
    </row>
  </sheetData>
  <mergeCells count="6">
    <mergeCell ref="D110:F110"/>
    <mergeCell ref="A1:L1"/>
    <mergeCell ref="A4:L4"/>
    <mergeCell ref="E5:H5"/>
    <mergeCell ref="I5:L5"/>
    <mergeCell ref="A8:L8"/>
  </mergeCells>
  <printOptions horizontalCentered="1" verticalCentered="1"/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4" zoomScale="85" zoomScaleNormal="85" workbookViewId="0">
      <selection activeCell="H16" sqref="H16"/>
    </sheetView>
  </sheetViews>
  <sheetFormatPr defaultColWidth="14.42578125" defaultRowHeight="15" customHeight="1"/>
  <cols>
    <col min="1" max="1" width="14.28515625" customWidth="1"/>
    <col min="2" max="2" width="6.42578125" customWidth="1"/>
    <col min="3" max="3" width="65.28515625" customWidth="1"/>
    <col min="4" max="5" width="8.85546875" customWidth="1"/>
    <col min="6" max="7" width="13" customWidth="1"/>
    <col min="8" max="8" width="12.85546875" customWidth="1"/>
    <col min="9" max="9" width="7.85546875" customWidth="1"/>
    <col min="10" max="10" width="6" customWidth="1"/>
    <col min="11" max="12" width="14.5703125" customWidth="1"/>
    <col min="13" max="13" width="4.28515625" customWidth="1"/>
    <col min="14" max="26" width="8.85546875" customWidth="1"/>
  </cols>
  <sheetData>
    <row r="1" spans="1:26" ht="36">
      <c r="A1" s="210" t="s">
        <v>0</v>
      </c>
      <c r="B1" s="211"/>
      <c r="C1" s="211"/>
      <c r="D1" s="211"/>
      <c r="E1" s="211"/>
      <c r="F1" s="211"/>
      <c r="G1" s="211"/>
      <c r="H1" s="212"/>
      <c r="I1" s="109"/>
      <c r="J1" s="109"/>
      <c r="K1" s="109"/>
      <c r="L1" s="110"/>
      <c r="M1" s="1"/>
      <c r="N1" s="1"/>
    </row>
    <row r="2" spans="1:26">
      <c r="A2" s="111" t="s">
        <v>1</v>
      </c>
      <c r="B2" s="3" t="s">
        <v>2</v>
      </c>
      <c r="C2" s="106"/>
      <c r="D2" s="4" t="s">
        <v>3</v>
      </c>
      <c r="E2" s="112">
        <v>198.13</v>
      </c>
      <c r="F2" s="113"/>
      <c r="G2" s="17" t="s">
        <v>4</v>
      </c>
      <c r="H2" s="114">
        <v>46113</v>
      </c>
      <c r="I2" s="10"/>
      <c r="J2" s="10"/>
      <c r="K2" s="10"/>
      <c r="L2" s="11"/>
      <c r="M2" s="1"/>
      <c r="N2" s="1"/>
    </row>
    <row r="3" spans="1:26">
      <c r="A3" s="111" t="s">
        <v>5</v>
      </c>
      <c r="B3" s="3" t="s">
        <v>6</v>
      </c>
      <c r="C3" s="106"/>
      <c r="D3" s="4" t="s">
        <v>7</v>
      </c>
      <c r="E3" s="115">
        <f>BDI!F13</f>
        <v>0.25200259847619022</v>
      </c>
      <c r="F3" s="113" t="s">
        <v>8</v>
      </c>
      <c r="G3" s="17"/>
      <c r="H3" s="116"/>
      <c r="I3" s="14"/>
      <c r="J3" s="14"/>
      <c r="K3" s="14"/>
      <c r="L3" s="15"/>
      <c r="M3" s="1"/>
      <c r="N3" s="1"/>
    </row>
    <row r="4" spans="1:26" ht="18.75">
      <c r="A4" s="213" t="s">
        <v>196</v>
      </c>
      <c r="B4" s="203"/>
      <c r="C4" s="203"/>
      <c r="D4" s="203"/>
      <c r="E4" s="203"/>
      <c r="F4" s="203"/>
      <c r="G4" s="203"/>
      <c r="H4" s="214"/>
      <c r="I4" s="117"/>
      <c r="J4" s="117"/>
      <c r="K4" s="117"/>
      <c r="L4" s="118"/>
      <c r="M4" s="1"/>
      <c r="N4" s="1"/>
    </row>
    <row r="5" spans="1:26" ht="13.5" customHeight="1">
      <c r="A5" s="119"/>
      <c r="B5" s="106"/>
      <c r="C5" s="106"/>
      <c r="D5" s="106"/>
      <c r="E5" s="215" t="s">
        <v>197</v>
      </c>
      <c r="F5" s="201"/>
      <c r="G5" s="201"/>
      <c r="H5" s="216"/>
      <c r="I5" s="217" t="s">
        <v>11</v>
      </c>
      <c r="J5" s="203"/>
      <c r="K5" s="203"/>
      <c r="L5" s="204"/>
      <c r="M5" s="1"/>
      <c r="N5" s="1"/>
    </row>
    <row r="6" spans="1:26" ht="15" hidden="1" customHeight="1">
      <c r="A6" s="119"/>
      <c r="B6" s="106"/>
      <c r="C6" s="106"/>
      <c r="D6" s="106"/>
      <c r="E6" s="17"/>
      <c r="F6" s="17"/>
      <c r="G6" s="17"/>
      <c r="H6" s="116"/>
      <c r="I6" s="17"/>
      <c r="J6" s="17"/>
      <c r="K6" s="17"/>
      <c r="L6" s="18"/>
      <c r="M6" s="1"/>
      <c r="N6" s="1"/>
    </row>
    <row r="7" spans="1:26" ht="27" customHeight="1">
      <c r="A7" s="120" t="s">
        <v>12</v>
      </c>
      <c r="B7" s="20" t="s">
        <v>13</v>
      </c>
      <c r="C7" s="20" t="s">
        <v>14</v>
      </c>
      <c r="D7" s="21" t="s">
        <v>15</v>
      </c>
      <c r="E7" s="85" t="s">
        <v>16</v>
      </c>
      <c r="F7" s="121" t="s">
        <v>17</v>
      </c>
      <c r="G7" s="121" t="s">
        <v>18</v>
      </c>
      <c r="H7" s="122" t="s">
        <v>19</v>
      </c>
      <c r="I7" s="22" t="s">
        <v>20</v>
      </c>
      <c r="J7" s="23" t="s">
        <v>21</v>
      </c>
      <c r="K7" s="23" t="s">
        <v>22</v>
      </c>
      <c r="L7" s="23" t="s">
        <v>23</v>
      </c>
      <c r="M7" s="1"/>
      <c r="N7" s="1"/>
    </row>
    <row r="8" spans="1:26" ht="14.25" customHeight="1">
      <c r="A8" s="123"/>
      <c r="B8" s="124"/>
      <c r="C8" s="124"/>
      <c r="D8" s="124"/>
      <c r="E8" s="125"/>
      <c r="F8" s="125"/>
      <c r="G8" s="125"/>
      <c r="H8" s="126"/>
      <c r="I8" s="124"/>
      <c r="J8" s="124"/>
      <c r="K8" s="124"/>
      <c r="L8" s="127"/>
      <c r="M8" s="1"/>
      <c r="N8" s="1"/>
    </row>
    <row r="9" spans="1:26">
      <c r="A9" s="128"/>
      <c r="B9" s="26">
        <v>1</v>
      </c>
      <c r="C9" s="26" t="s">
        <v>24</v>
      </c>
      <c r="D9" s="26"/>
      <c r="E9" s="30"/>
      <c r="F9" s="129"/>
      <c r="G9" s="129"/>
      <c r="H9" s="130">
        <f>SUM(H10:H12)</f>
        <v>4803.17</v>
      </c>
      <c r="I9" s="131"/>
      <c r="J9" s="30"/>
      <c r="K9" s="31">
        <f t="shared" ref="K9:L9" si="0">SUM(K11:K12)</f>
        <v>0</v>
      </c>
      <c r="L9" s="32">
        <f t="shared" si="0"/>
        <v>0</v>
      </c>
      <c r="M9" s="33"/>
      <c r="N9" s="33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</row>
    <row r="10" spans="1:26">
      <c r="A10" s="132">
        <v>103689</v>
      </c>
      <c r="B10" s="36" t="s">
        <v>25</v>
      </c>
      <c r="C10" s="37" t="s">
        <v>198</v>
      </c>
      <c r="D10" s="36" t="s">
        <v>27</v>
      </c>
      <c r="E10" s="87">
        <v>4.5</v>
      </c>
      <c r="F10" s="58">
        <v>494.7</v>
      </c>
      <c r="G10" s="58">
        <f t="shared" ref="G10:G12" si="1">ROUND((F10*$E$3)+F10,2)</f>
        <v>619.37</v>
      </c>
      <c r="H10" s="133">
        <f>ROUND(ROUND(E10,2)*G10,2)</f>
        <v>2787.17</v>
      </c>
      <c r="I10" s="134"/>
      <c r="J10" s="78"/>
      <c r="K10" s="79"/>
      <c r="L10" s="80"/>
      <c r="M10" s="33"/>
      <c r="N10" s="33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</row>
    <row r="11" spans="1:26">
      <c r="A11" s="132">
        <v>97635</v>
      </c>
      <c r="B11" s="36" t="s">
        <v>28</v>
      </c>
      <c r="C11" s="37" t="s">
        <v>26</v>
      </c>
      <c r="D11" s="36" t="s">
        <v>27</v>
      </c>
      <c r="E11" s="87">
        <v>68</v>
      </c>
      <c r="F11" s="58">
        <v>17.89</v>
      </c>
      <c r="G11" s="58">
        <f t="shared" si="1"/>
        <v>22.4</v>
      </c>
      <c r="H11" s="133">
        <f>ROUND(ROUND(E11,2)*G11,2)</f>
        <v>1523.2</v>
      </c>
      <c r="I11" s="40"/>
      <c r="J11" s="41">
        <f>I11+'NAV - BM01'!J10</f>
        <v>0</v>
      </c>
      <c r="K11" s="42">
        <f t="shared" ref="K11:K12" si="2">I11*H11</f>
        <v>0</v>
      </c>
      <c r="L11" s="42">
        <f t="shared" ref="L11:L12" si="3">J11*H11</f>
        <v>0</v>
      </c>
      <c r="M11" s="1"/>
      <c r="N11" s="1"/>
    </row>
    <row r="12" spans="1:26">
      <c r="A12" s="132">
        <v>97635</v>
      </c>
      <c r="B12" s="36" t="s">
        <v>199</v>
      </c>
      <c r="C12" s="43" t="s">
        <v>29</v>
      </c>
      <c r="D12" s="36" t="s">
        <v>30</v>
      </c>
      <c r="E12" s="87">
        <v>22</v>
      </c>
      <c r="F12" s="58">
        <v>17.89</v>
      </c>
      <c r="G12" s="58">
        <f t="shared" si="1"/>
        <v>22.4</v>
      </c>
      <c r="H12" s="133">
        <f>ROUND(ROUND(E12,2)*G12,2)</f>
        <v>492.8</v>
      </c>
      <c r="I12" s="44"/>
      <c r="J12" s="41">
        <f>I12+'NAV - BM01'!J11</f>
        <v>0</v>
      </c>
      <c r="K12" s="42">
        <f t="shared" si="2"/>
        <v>0</v>
      </c>
      <c r="L12" s="42">
        <f t="shared" si="3"/>
        <v>0</v>
      </c>
      <c r="M12" s="1"/>
      <c r="N12" s="1"/>
    </row>
    <row r="13" spans="1:26">
      <c r="A13" s="135"/>
      <c r="B13" s="46"/>
      <c r="C13" s="46"/>
      <c r="D13" s="46"/>
      <c r="E13" s="46"/>
      <c r="F13" s="46"/>
      <c r="G13" s="46"/>
      <c r="H13" s="136"/>
      <c r="I13" s="46"/>
      <c r="J13" s="46"/>
      <c r="K13" s="46"/>
      <c r="L13" s="47"/>
      <c r="M13" s="1"/>
      <c r="N13" s="1"/>
    </row>
    <row r="14" spans="1:26">
      <c r="A14" s="128"/>
      <c r="B14" s="26">
        <v>2</v>
      </c>
      <c r="C14" s="26" t="s">
        <v>31</v>
      </c>
      <c r="D14" s="26"/>
      <c r="E14" s="30"/>
      <c r="F14" s="129"/>
      <c r="G14" s="129"/>
      <c r="H14" s="130">
        <f>SUM(H15:H33)</f>
        <v>32700.399999999998</v>
      </c>
      <c r="I14" s="131"/>
      <c r="J14" s="30"/>
      <c r="K14" s="31">
        <f t="shared" ref="K14:L14" si="4">SUM(K15:K33)</f>
        <v>1516.7440000000001</v>
      </c>
      <c r="L14" s="32">
        <f t="shared" si="4"/>
        <v>2981.1195000000002</v>
      </c>
      <c r="M14" s="33"/>
      <c r="N14" s="33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</row>
    <row r="15" spans="1:26" ht="15" customHeight="1">
      <c r="A15" s="132">
        <v>96522</v>
      </c>
      <c r="B15" s="36" t="s">
        <v>32</v>
      </c>
      <c r="C15" s="36" t="s">
        <v>33</v>
      </c>
      <c r="D15" s="36" t="s">
        <v>30</v>
      </c>
      <c r="E15" s="87">
        <v>0</v>
      </c>
      <c r="F15" s="58">
        <v>129.74</v>
      </c>
      <c r="G15" s="58">
        <f t="shared" ref="G15:G33" si="5">ROUND((F15*$E$3)+F15,2)</f>
        <v>162.43</v>
      </c>
      <c r="H15" s="133">
        <f t="shared" ref="H15:H33" si="6">ROUND(ROUND(E15,2)*G15,2)</f>
        <v>0</v>
      </c>
      <c r="I15" s="44"/>
      <c r="J15" s="41">
        <f>I15+'NAV - BM01'!J14</f>
        <v>1</v>
      </c>
      <c r="K15" s="42">
        <f t="shared" ref="K15:K33" si="7">I15*H15</f>
        <v>0</v>
      </c>
      <c r="L15" s="42">
        <f t="shared" ref="L15:L33" si="8">J15*H15</f>
        <v>0</v>
      </c>
      <c r="M15" s="1"/>
      <c r="N15" s="38">
        <v>0</v>
      </c>
      <c r="O15" s="137"/>
    </row>
    <row r="16" spans="1:26" ht="15" customHeight="1">
      <c r="A16" s="138">
        <v>102487</v>
      </c>
      <c r="B16" s="36" t="s">
        <v>34</v>
      </c>
      <c r="C16" s="36" t="s">
        <v>35</v>
      </c>
      <c r="D16" s="50" t="s">
        <v>30</v>
      </c>
      <c r="E16" s="57">
        <f t="shared" ref="E16:E33" si="9">((100%-J16)*N16)</f>
        <v>0.52800000000000047</v>
      </c>
      <c r="F16" s="58">
        <v>652.74</v>
      </c>
      <c r="G16" s="58">
        <f t="shared" si="5"/>
        <v>817.23</v>
      </c>
      <c r="H16" s="133">
        <f t="shared" si="6"/>
        <v>433.13</v>
      </c>
      <c r="I16" s="44"/>
      <c r="J16" s="41">
        <f>I16+'NAV - BM01'!J15</f>
        <v>0.95</v>
      </c>
      <c r="K16" s="42">
        <f t="shared" si="7"/>
        <v>0</v>
      </c>
      <c r="L16" s="42">
        <f t="shared" si="8"/>
        <v>411.4735</v>
      </c>
      <c r="M16" s="1"/>
      <c r="N16" s="51">
        <f>((100%-S16)*10.56)</f>
        <v>10.56</v>
      </c>
      <c r="O16" s="137">
        <f t="shared" ref="O16:O33" si="10">((E16/N16)-1)</f>
        <v>-0.95</v>
      </c>
    </row>
    <row r="17" spans="1:15" ht="15" customHeight="1">
      <c r="A17" s="138">
        <v>92763</v>
      </c>
      <c r="B17" s="36" t="s">
        <v>34</v>
      </c>
      <c r="C17" s="36" t="s">
        <v>36</v>
      </c>
      <c r="D17" s="50" t="s">
        <v>37</v>
      </c>
      <c r="E17" s="57">
        <f t="shared" si="9"/>
        <v>19.155999999999995</v>
      </c>
      <c r="F17" s="58">
        <v>8.89</v>
      </c>
      <c r="G17" s="58">
        <f t="shared" si="5"/>
        <v>11.13</v>
      </c>
      <c r="H17" s="133">
        <f t="shared" si="6"/>
        <v>213.25</v>
      </c>
      <c r="I17" s="44">
        <v>0.9</v>
      </c>
      <c r="J17" s="41">
        <f>I17+'NAV - BM01'!J16</f>
        <v>0.9</v>
      </c>
      <c r="K17" s="42">
        <f t="shared" si="7"/>
        <v>191.92500000000001</v>
      </c>
      <c r="L17" s="42">
        <f t="shared" si="8"/>
        <v>191.92500000000001</v>
      </c>
      <c r="M17" s="1"/>
      <c r="N17" s="51">
        <v>191.56</v>
      </c>
      <c r="O17" s="137">
        <f t="shared" si="10"/>
        <v>-0.9</v>
      </c>
    </row>
    <row r="18" spans="1:15" ht="15" customHeight="1">
      <c r="A18" s="138">
        <v>92762</v>
      </c>
      <c r="B18" s="36" t="s">
        <v>38</v>
      </c>
      <c r="C18" s="36" t="s">
        <v>39</v>
      </c>
      <c r="D18" s="50" t="s">
        <v>37</v>
      </c>
      <c r="E18" s="57">
        <f t="shared" si="9"/>
        <v>44.99199999999999</v>
      </c>
      <c r="F18" s="58">
        <v>10.62</v>
      </c>
      <c r="G18" s="58">
        <f t="shared" si="5"/>
        <v>13.3</v>
      </c>
      <c r="H18" s="133">
        <f t="shared" si="6"/>
        <v>598.37</v>
      </c>
      <c r="I18" s="44">
        <v>0.55000000000000004</v>
      </c>
      <c r="J18" s="41">
        <f>I18+'NAV - BM01'!J17</f>
        <v>0.9</v>
      </c>
      <c r="K18" s="42">
        <f t="shared" si="7"/>
        <v>329.10350000000005</v>
      </c>
      <c r="L18" s="42">
        <f t="shared" si="8"/>
        <v>538.53300000000002</v>
      </c>
      <c r="M18" s="1"/>
      <c r="N18" s="51">
        <v>449.92</v>
      </c>
      <c r="O18" s="137">
        <f t="shared" si="10"/>
        <v>-0.9</v>
      </c>
    </row>
    <row r="19" spans="1:15" ht="15" customHeight="1">
      <c r="A19" s="138">
        <v>92760</v>
      </c>
      <c r="B19" s="36" t="s">
        <v>40</v>
      </c>
      <c r="C19" s="36" t="s">
        <v>41</v>
      </c>
      <c r="D19" s="50" t="s">
        <v>37</v>
      </c>
      <c r="E19" s="57">
        <f t="shared" si="9"/>
        <v>5.0959999999999992</v>
      </c>
      <c r="F19" s="58">
        <v>12.93</v>
      </c>
      <c r="G19" s="58">
        <f t="shared" si="5"/>
        <v>16.190000000000001</v>
      </c>
      <c r="H19" s="133">
        <f t="shared" si="6"/>
        <v>82.57</v>
      </c>
      <c r="I19" s="44">
        <v>0.9</v>
      </c>
      <c r="J19" s="41">
        <f>I19+'NAV - BM01'!J18</f>
        <v>0.9</v>
      </c>
      <c r="K19" s="42">
        <f t="shared" si="7"/>
        <v>74.313000000000002</v>
      </c>
      <c r="L19" s="42">
        <f t="shared" si="8"/>
        <v>74.313000000000002</v>
      </c>
      <c r="M19" s="1"/>
      <c r="N19" s="51">
        <v>50.96</v>
      </c>
      <c r="O19" s="137">
        <f t="shared" si="10"/>
        <v>-0.9</v>
      </c>
    </row>
    <row r="20" spans="1:15" ht="15" customHeight="1">
      <c r="A20" s="139">
        <v>92759</v>
      </c>
      <c r="B20" s="36" t="s">
        <v>42</v>
      </c>
      <c r="C20" s="36" t="s">
        <v>43</v>
      </c>
      <c r="D20" s="50" t="s">
        <v>37</v>
      </c>
      <c r="E20" s="57">
        <f t="shared" si="9"/>
        <v>7.8959999999999972</v>
      </c>
      <c r="F20" s="86">
        <v>13.95</v>
      </c>
      <c r="G20" s="58">
        <f t="shared" si="5"/>
        <v>17.47</v>
      </c>
      <c r="H20" s="133">
        <f t="shared" si="6"/>
        <v>138.01</v>
      </c>
      <c r="I20" s="44">
        <v>0.55000000000000004</v>
      </c>
      <c r="J20" s="41">
        <f>I20+'NAV - BM01'!J19</f>
        <v>0.9</v>
      </c>
      <c r="K20" s="42">
        <f t="shared" si="7"/>
        <v>75.905500000000004</v>
      </c>
      <c r="L20" s="42">
        <f t="shared" si="8"/>
        <v>124.20899999999999</v>
      </c>
      <c r="M20" s="1"/>
      <c r="N20" s="38">
        <v>78.959999999999994</v>
      </c>
      <c r="O20" s="137">
        <f t="shared" si="10"/>
        <v>-0.9</v>
      </c>
    </row>
    <row r="21" spans="1:15" ht="15" customHeight="1">
      <c r="A21" s="140">
        <v>92767</v>
      </c>
      <c r="B21" s="36" t="s">
        <v>44</v>
      </c>
      <c r="C21" s="36" t="s">
        <v>45</v>
      </c>
      <c r="D21" s="50" t="s">
        <v>37</v>
      </c>
      <c r="E21" s="57">
        <f t="shared" si="9"/>
        <v>2.6069999999999993</v>
      </c>
      <c r="F21" s="56">
        <v>15.31</v>
      </c>
      <c r="G21" s="58">
        <f t="shared" si="5"/>
        <v>19.170000000000002</v>
      </c>
      <c r="H21" s="133">
        <f t="shared" si="6"/>
        <v>50.03</v>
      </c>
      <c r="I21" s="44">
        <v>0.9</v>
      </c>
      <c r="J21" s="41">
        <f>I21+'NAV - BM01'!J20</f>
        <v>0.9</v>
      </c>
      <c r="K21" s="42">
        <f t="shared" si="7"/>
        <v>45.027000000000001</v>
      </c>
      <c r="L21" s="42">
        <f t="shared" si="8"/>
        <v>45.027000000000001</v>
      </c>
      <c r="M21" s="1"/>
      <c r="N21" s="51">
        <v>26.07</v>
      </c>
      <c r="O21" s="137">
        <f t="shared" si="10"/>
        <v>-0.9</v>
      </c>
    </row>
    <row r="22" spans="1:15" ht="15" customHeight="1">
      <c r="A22" s="138">
        <v>102476</v>
      </c>
      <c r="B22" s="36" t="s">
        <v>46</v>
      </c>
      <c r="C22" s="50" t="s">
        <v>47</v>
      </c>
      <c r="D22" s="50" t="s">
        <v>30</v>
      </c>
      <c r="E22" s="57">
        <f t="shared" si="9"/>
        <v>0.92499999999999982</v>
      </c>
      <c r="F22" s="141">
        <v>720.22</v>
      </c>
      <c r="G22" s="58">
        <f t="shared" si="5"/>
        <v>901.72</v>
      </c>
      <c r="H22" s="133">
        <f t="shared" si="6"/>
        <v>838.6</v>
      </c>
      <c r="I22" s="44">
        <v>0.55000000000000004</v>
      </c>
      <c r="J22" s="41">
        <f>I22+'NAV - BM01'!J21</f>
        <v>0.9</v>
      </c>
      <c r="K22" s="42">
        <f t="shared" si="7"/>
        <v>461.23000000000008</v>
      </c>
      <c r="L22" s="42">
        <f t="shared" si="8"/>
        <v>754.74</v>
      </c>
      <c r="M22" s="1"/>
      <c r="N22" s="51">
        <v>9.25</v>
      </c>
      <c r="O22" s="137">
        <f t="shared" si="10"/>
        <v>-0.9</v>
      </c>
    </row>
    <row r="23" spans="1:15" ht="15" customHeight="1">
      <c r="A23" s="138">
        <v>102474</v>
      </c>
      <c r="B23" s="36" t="s">
        <v>48</v>
      </c>
      <c r="C23" s="50" t="s">
        <v>49</v>
      </c>
      <c r="D23" s="50" t="s">
        <v>30</v>
      </c>
      <c r="E23" s="57">
        <f t="shared" si="9"/>
        <v>5.68</v>
      </c>
      <c r="F23" s="141">
        <v>637.63</v>
      </c>
      <c r="G23" s="58">
        <f t="shared" si="5"/>
        <v>798.31</v>
      </c>
      <c r="H23" s="133">
        <f t="shared" si="6"/>
        <v>4534.3999999999996</v>
      </c>
      <c r="I23" s="44"/>
      <c r="J23" s="41">
        <f>I23+'NAV - BM01'!J22</f>
        <v>0</v>
      </c>
      <c r="K23" s="42">
        <f t="shared" si="7"/>
        <v>0</v>
      </c>
      <c r="L23" s="42">
        <f t="shared" si="8"/>
        <v>0</v>
      </c>
      <c r="M23" s="1"/>
      <c r="N23" s="51">
        <v>5.68</v>
      </c>
      <c r="O23" s="137">
        <f t="shared" si="10"/>
        <v>0</v>
      </c>
    </row>
    <row r="24" spans="1:15" ht="15" customHeight="1">
      <c r="A24" s="142">
        <v>92265</v>
      </c>
      <c r="B24" s="36" t="s">
        <v>50</v>
      </c>
      <c r="C24" s="55" t="s">
        <v>51</v>
      </c>
      <c r="D24" s="56" t="s">
        <v>27</v>
      </c>
      <c r="E24" s="57">
        <f t="shared" si="9"/>
        <v>3.6829999999999989</v>
      </c>
      <c r="F24" s="58">
        <v>133.87</v>
      </c>
      <c r="G24" s="58">
        <f t="shared" si="5"/>
        <v>167.61</v>
      </c>
      <c r="H24" s="133">
        <f t="shared" si="6"/>
        <v>616.79999999999995</v>
      </c>
      <c r="I24" s="44">
        <v>0.55000000000000004</v>
      </c>
      <c r="J24" s="41">
        <f>I24+'NAV - BM01'!J23</f>
        <v>0.9</v>
      </c>
      <c r="K24" s="42">
        <f t="shared" si="7"/>
        <v>339.24</v>
      </c>
      <c r="L24" s="42">
        <f t="shared" si="8"/>
        <v>555.12</v>
      </c>
      <c r="M24" s="1"/>
      <c r="N24" s="57">
        <v>36.83</v>
      </c>
      <c r="O24" s="137">
        <f t="shared" si="10"/>
        <v>-0.9</v>
      </c>
    </row>
    <row r="25" spans="1:15" ht="15" customHeight="1">
      <c r="A25" s="142">
        <v>96522</v>
      </c>
      <c r="B25" s="36" t="s">
        <v>52</v>
      </c>
      <c r="C25" s="36" t="s">
        <v>53</v>
      </c>
      <c r="D25" s="50" t="s">
        <v>30</v>
      </c>
      <c r="E25" s="57">
        <f t="shared" si="9"/>
        <v>10.6</v>
      </c>
      <c r="F25" s="58">
        <v>160.55000000000001</v>
      </c>
      <c r="G25" s="58">
        <f t="shared" si="5"/>
        <v>201.01</v>
      </c>
      <c r="H25" s="133">
        <f t="shared" si="6"/>
        <v>2130.71</v>
      </c>
      <c r="I25" s="44"/>
      <c r="J25" s="41">
        <f>I25+'NAV - BM01'!J24</f>
        <v>0</v>
      </c>
      <c r="K25" s="42">
        <f t="shared" si="7"/>
        <v>0</v>
      </c>
      <c r="L25" s="42">
        <f t="shared" si="8"/>
        <v>0</v>
      </c>
      <c r="M25" s="1"/>
      <c r="N25" s="57">
        <v>10.6</v>
      </c>
      <c r="O25" s="137">
        <f t="shared" si="10"/>
        <v>0</v>
      </c>
    </row>
    <row r="26" spans="1:15" ht="15" customHeight="1">
      <c r="A26" s="142">
        <v>102487</v>
      </c>
      <c r="B26" s="36" t="s">
        <v>54</v>
      </c>
      <c r="C26" s="36" t="s">
        <v>55</v>
      </c>
      <c r="D26" s="50" t="s">
        <v>30</v>
      </c>
      <c r="E26" s="57">
        <f t="shared" si="9"/>
        <v>6.36</v>
      </c>
      <c r="F26" s="58">
        <f t="shared" ref="F26:F28" si="11">F16</f>
        <v>652.74</v>
      </c>
      <c r="G26" s="58">
        <f t="shared" si="5"/>
        <v>817.23</v>
      </c>
      <c r="H26" s="133">
        <f t="shared" si="6"/>
        <v>5197.58</v>
      </c>
      <c r="I26" s="44"/>
      <c r="J26" s="41">
        <f>I26+'NAV - BM01'!J25</f>
        <v>0</v>
      </c>
      <c r="K26" s="42">
        <f t="shared" si="7"/>
        <v>0</v>
      </c>
      <c r="L26" s="42">
        <f t="shared" si="8"/>
        <v>0</v>
      </c>
      <c r="M26" s="1"/>
      <c r="N26" s="57">
        <v>6.36</v>
      </c>
      <c r="O26" s="137">
        <f t="shared" si="10"/>
        <v>0</v>
      </c>
    </row>
    <row r="27" spans="1:15" ht="15" customHeight="1">
      <c r="A27" s="142">
        <f t="shared" ref="A27:A28" si="12">A17</f>
        <v>92763</v>
      </c>
      <c r="B27" s="36" t="s">
        <v>56</v>
      </c>
      <c r="C27" s="36" t="s">
        <v>57</v>
      </c>
      <c r="D27" s="50" t="s">
        <v>37</v>
      </c>
      <c r="E27" s="57">
        <f t="shared" si="9"/>
        <v>92.48</v>
      </c>
      <c r="F27" s="58">
        <f t="shared" si="11"/>
        <v>8.89</v>
      </c>
      <c r="G27" s="58">
        <f t="shared" si="5"/>
        <v>11.13</v>
      </c>
      <c r="H27" s="133">
        <f t="shared" si="6"/>
        <v>1029.3</v>
      </c>
      <c r="I27" s="44"/>
      <c r="J27" s="41">
        <f>I27+'NAV - BM01'!J26</f>
        <v>0</v>
      </c>
      <c r="K27" s="42">
        <f t="shared" si="7"/>
        <v>0</v>
      </c>
      <c r="L27" s="42">
        <f t="shared" si="8"/>
        <v>0</v>
      </c>
      <c r="M27" s="1"/>
      <c r="N27" s="57">
        <v>92.48</v>
      </c>
      <c r="O27" s="137">
        <f t="shared" si="10"/>
        <v>0</v>
      </c>
    </row>
    <row r="28" spans="1:15" ht="15" customHeight="1">
      <c r="A28" s="142">
        <f t="shared" si="12"/>
        <v>92762</v>
      </c>
      <c r="B28" s="36" t="s">
        <v>58</v>
      </c>
      <c r="C28" s="36" t="s">
        <v>59</v>
      </c>
      <c r="D28" s="50" t="s">
        <v>37</v>
      </c>
      <c r="E28" s="57">
        <f t="shared" si="9"/>
        <v>86.38</v>
      </c>
      <c r="F28" s="58">
        <f t="shared" si="11"/>
        <v>10.62</v>
      </c>
      <c r="G28" s="58">
        <f t="shared" si="5"/>
        <v>13.3</v>
      </c>
      <c r="H28" s="133">
        <f t="shared" si="6"/>
        <v>1148.8499999999999</v>
      </c>
      <c r="I28" s="44"/>
      <c r="J28" s="41">
        <f>I28+'NAV - BM01'!J27</f>
        <v>0</v>
      </c>
      <c r="K28" s="42">
        <f t="shared" si="7"/>
        <v>0</v>
      </c>
      <c r="L28" s="42">
        <f t="shared" si="8"/>
        <v>0</v>
      </c>
      <c r="M28" s="1"/>
      <c r="N28" s="57">
        <v>86.38</v>
      </c>
      <c r="O28" s="137">
        <f t="shared" si="10"/>
        <v>0</v>
      </c>
    </row>
    <row r="29" spans="1:15" ht="15" customHeight="1">
      <c r="A29" s="142">
        <v>92761</v>
      </c>
      <c r="B29" s="36" t="s">
        <v>60</v>
      </c>
      <c r="C29" s="36" t="s">
        <v>61</v>
      </c>
      <c r="D29" s="50" t="s">
        <v>37</v>
      </c>
      <c r="E29" s="57">
        <f t="shared" si="9"/>
        <v>186.28</v>
      </c>
      <c r="F29" s="58">
        <v>12</v>
      </c>
      <c r="G29" s="58">
        <f t="shared" si="5"/>
        <v>15.02</v>
      </c>
      <c r="H29" s="133">
        <f t="shared" si="6"/>
        <v>2797.93</v>
      </c>
      <c r="I29" s="44"/>
      <c r="J29" s="41">
        <f>I29+'NAV - BM01'!J28</f>
        <v>0</v>
      </c>
      <c r="K29" s="42">
        <f t="shared" si="7"/>
        <v>0</v>
      </c>
      <c r="L29" s="42">
        <f t="shared" si="8"/>
        <v>0</v>
      </c>
      <c r="M29" s="1"/>
      <c r="N29" s="57">
        <v>186.28</v>
      </c>
      <c r="O29" s="137">
        <f t="shared" si="10"/>
        <v>0</v>
      </c>
    </row>
    <row r="30" spans="1:15" ht="15" customHeight="1">
      <c r="A30" s="142">
        <f>A20</f>
        <v>92759</v>
      </c>
      <c r="B30" s="36" t="s">
        <v>62</v>
      </c>
      <c r="C30" s="36" t="s">
        <v>63</v>
      </c>
      <c r="D30" s="50" t="s">
        <v>37</v>
      </c>
      <c r="E30" s="57">
        <f t="shared" si="9"/>
        <v>95.78</v>
      </c>
      <c r="F30" s="58">
        <f>F20</f>
        <v>13.95</v>
      </c>
      <c r="G30" s="58">
        <f t="shared" si="5"/>
        <v>17.47</v>
      </c>
      <c r="H30" s="133">
        <f t="shared" si="6"/>
        <v>1673.28</v>
      </c>
      <c r="I30" s="44"/>
      <c r="J30" s="41">
        <f>I30+'NAV - BM01'!J29</f>
        <v>0</v>
      </c>
      <c r="K30" s="42">
        <f t="shared" si="7"/>
        <v>0</v>
      </c>
      <c r="L30" s="42">
        <f t="shared" si="8"/>
        <v>0</v>
      </c>
      <c r="M30" s="1"/>
      <c r="N30" s="57">
        <v>95.78</v>
      </c>
      <c r="O30" s="137">
        <f t="shared" si="10"/>
        <v>0</v>
      </c>
    </row>
    <row r="31" spans="1:15" ht="15" customHeight="1">
      <c r="A31" s="142">
        <v>102476</v>
      </c>
      <c r="B31" s="36" t="s">
        <v>64</v>
      </c>
      <c r="C31" s="50" t="s">
        <v>65</v>
      </c>
      <c r="D31" s="50" t="s">
        <v>30</v>
      </c>
      <c r="E31" s="57">
        <f t="shared" si="9"/>
        <v>4.7699999999999996</v>
      </c>
      <c r="F31" s="58">
        <f>F22</f>
        <v>720.22</v>
      </c>
      <c r="G31" s="58">
        <f t="shared" si="5"/>
        <v>901.72</v>
      </c>
      <c r="H31" s="133">
        <f t="shared" si="6"/>
        <v>4301.2</v>
      </c>
      <c r="I31" s="44"/>
      <c r="J31" s="41">
        <f>I31+'NAV - BM01'!J30</f>
        <v>0</v>
      </c>
      <c r="K31" s="42">
        <f t="shared" si="7"/>
        <v>0</v>
      </c>
      <c r="L31" s="42">
        <f t="shared" si="8"/>
        <v>0</v>
      </c>
      <c r="M31" s="1"/>
      <c r="N31" s="57">
        <v>4.7699999999999996</v>
      </c>
      <c r="O31" s="137">
        <f t="shared" si="10"/>
        <v>0</v>
      </c>
    </row>
    <row r="32" spans="1:15" ht="15" customHeight="1">
      <c r="A32" s="142">
        <v>92265</v>
      </c>
      <c r="B32" s="36" t="s">
        <v>66</v>
      </c>
      <c r="C32" s="55" t="s">
        <v>67</v>
      </c>
      <c r="D32" s="56" t="s">
        <v>27</v>
      </c>
      <c r="E32" s="57">
        <f t="shared" si="9"/>
        <v>39.47</v>
      </c>
      <c r="F32" s="58">
        <f>F24</f>
        <v>133.87</v>
      </c>
      <c r="G32" s="58">
        <f t="shared" si="5"/>
        <v>167.61</v>
      </c>
      <c r="H32" s="133">
        <f t="shared" si="6"/>
        <v>6615.57</v>
      </c>
      <c r="I32" s="44"/>
      <c r="J32" s="41">
        <f>I32+'NAV - BM01'!J31</f>
        <v>0</v>
      </c>
      <c r="K32" s="42">
        <f t="shared" si="7"/>
        <v>0</v>
      </c>
      <c r="L32" s="42">
        <f t="shared" si="8"/>
        <v>0</v>
      </c>
      <c r="M32" s="1"/>
      <c r="N32" s="57">
        <v>39.47</v>
      </c>
      <c r="O32" s="137">
        <f t="shared" si="10"/>
        <v>0</v>
      </c>
    </row>
    <row r="33" spans="1:26" ht="15" customHeight="1">
      <c r="A33" s="143">
        <v>101165</v>
      </c>
      <c r="B33" s="60" t="s">
        <v>68</v>
      </c>
      <c r="C33" s="61" t="s">
        <v>69</v>
      </c>
      <c r="D33" s="62" t="s">
        <v>30</v>
      </c>
      <c r="E33" s="57">
        <f t="shared" si="9"/>
        <v>0.20600000000000018</v>
      </c>
      <c r="F33" s="64">
        <v>1144.1500000000001</v>
      </c>
      <c r="G33" s="58">
        <f t="shared" si="5"/>
        <v>1432.48</v>
      </c>
      <c r="H33" s="133">
        <f t="shared" si="6"/>
        <v>300.82</v>
      </c>
      <c r="I33" s="67"/>
      <c r="J33" s="41">
        <f>I33+'NAV - BM01'!J32</f>
        <v>0.95</v>
      </c>
      <c r="K33" s="68">
        <f t="shared" si="7"/>
        <v>0</v>
      </c>
      <c r="L33" s="68">
        <f t="shared" si="8"/>
        <v>285.779</v>
      </c>
      <c r="M33" s="1"/>
      <c r="N33" s="63">
        <v>4.12</v>
      </c>
      <c r="O33" s="137">
        <f t="shared" si="10"/>
        <v>-0.95</v>
      </c>
    </row>
    <row r="34" spans="1:26" ht="15.75" customHeight="1">
      <c r="A34" s="144"/>
      <c r="B34" s="69"/>
      <c r="C34" s="69"/>
      <c r="D34" s="69"/>
      <c r="E34" s="71"/>
      <c r="F34" s="145"/>
      <c r="G34" s="145"/>
      <c r="H34" s="146"/>
      <c r="I34" s="71"/>
      <c r="J34" s="71"/>
      <c r="K34" s="71"/>
      <c r="L34" s="72"/>
      <c r="M34" s="1"/>
      <c r="N34" s="69"/>
      <c r="O34" s="137"/>
    </row>
    <row r="35" spans="1:26" ht="15.75" customHeight="1">
      <c r="A35" s="147"/>
      <c r="B35" s="74">
        <v>3</v>
      </c>
      <c r="C35" s="74" t="s">
        <v>70</v>
      </c>
      <c r="D35" s="74"/>
      <c r="E35" s="78"/>
      <c r="F35" s="148"/>
      <c r="G35" s="148"/>
      <c r="H35" s="149">
        <f>SUM(H36:H37)</f>
        <v>11513.849999999999</v>
      </c>
      <c r="I35" s="134"/>
      <c r="J35" s="78"/>
      <c r="K35" s="79">
        <f t="shared" ref="K35:L35" si="13">SUM(K36:K37)</f>
        <v>2552.5925000000002</v>
      </c>
      <c r="L35" s="80">
        <f t="shared" si="13"/>
        <v>2552.5925000000002</v>
      </c>
      <c r="M35" s="33"/>
      <c r="N35" s="74"/>
      <c r="O35" s="137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</row>
    <row r="36" spans="1:26" ht="15.75" customHeight="1">
      <c r="A36" s="132">
        <v>103330</v>
      </c>
      <c r="B36" s="36" t="s">
        <v>71</v>
      </c>
      <c r="C36" s="37" t="s">
        <v>72</v>
      </c>
      <c r="D36" s="50" t="s">
        <v>27</v>
      </c>
      <c r="E36" s="57">
        <f t="shared" ref="E36:E37" si="14">((100%-J36)*N36)</f>
        <v>27.660000000000004</v>
      </c>
      <c r="F36" s="58">
        <v>86.72</v>
      </c>
      <c r="G36" s="58">
        <f t="shared" ref="G36:G37" si="15">ROUND((F36*$E$3)+F36,2)</f>
        <v>108.57</v>
      </c>
      <c r="H36" s="133">
        <f>ROUND(ROUND(E36,2)*G36,2)</f>
        <v>3003.05</v>
      </c>
      <c r="I36" s="40">
        <v>0.85</v>
      </c>
      <c r="J36" s="41">
        <f>I36+'NAV - BM01'!J35</f>
        <v>0.85</v>
      </c>
      <c r="K36" s="42">
        <f t="shared" ref="K36:K37" si="16">I36*H36</f>
        <v>2552.5925000000002</v>
      </c>
      <c r="L36" s="42">
        <f t="shared" ref="L36:L37" si="17">J36*H36</f>
        <v>2552.5925000000002</v>
      </c>
      <c r="M36" s="1"/>
      <c r="N36" s="50">
        <v>184.4</v>
      </c>
      <c r="O36" s="137">
        <f t="shared" ref="O36:O37" si="18">((E36/N36)-1)</f>
        <v>-0.85</v>
      </c>
    </row>
    <row r="37" spans="1:26" ht="15.75" customHeight="1">
      <c r="A37" s="150">
        <v>103330</v>
      </c>
      <c r="B37" s="60" t="s">
        <v>73</v>
      </c>
      <c r="C37" s="82" t="s">
        <v>74</v>
      </c>
      <c r="D37" s="83" t="s">
        <v>27</v>
      </c>
      <c r="E37" s="57">
        <f t="shared" si="14"/>
        <v>78.39</v>
      </c>
      <c r="F37" s="64">
        <f>F36</f>
        <v>86.72</v>
      </c>
      <c r="G37" s="58">
        <f t="shared" si="15"/>
        <v>108.57</v>
      </c>
      <c r="H37" s="133">
        <f>ROUND(ROUND(E37,2)*G37,2)</f>
        <v>8510.7999999999993</v>
      </c>
      <c r="I37" s="67"/>
      <c r="J37" s="41">
        <f>I37+'NAV - BM01'!J36</f>
        <v>0</v>
      </c>
      <c r="K37" s="68">
        <f t="shared" si="16"/>
        <v>0</v>
      </c>
      <c r="L37" s="68">
        <f t="shared" si="17"/>
        <v>0</v>
      </c>
      <c r="M37" s="1"/>
      <c r="N37" s="83">
        <v>78.39</v>
      </c>
      <c r="O37" s="137">
        <f t="shared" si="18"/>
        <v>0</v>
      </c>
    </row>
    <row r="38" spans="1:26" ht="15.75" customHeight="1">
      <c r="A38" s="144"/>
      <c r="B38" s="69"/>
      <c r="C38" s="84"/>
      <c r="D38" s="69"/>
      <c r="E38" s="71"/>
      <c r="F38" s="145"/>
      <c r="G38" s="145"/>
      <c r="H38" s="146"/>
      <c r="I38" s="71"/>
      <c r="J38" s="71"/>
      <c r="K38" s="71"/>
      <c r="L38" s="72"/>
      <c r="M38" s="1"/>
      <c r="N38" s="69"/>
      <c r="O38" s="137"/>
    </row>
    <row r="39" spans="1:26" ht="15.75" customHeight="1">
      <c r="A39" s="147"/>
      <c r="B39" s="74">
        <v>4</v>
      </c>
      <c r="C39" s="74" t="s">
        <v>75</v>
      </c>
      <c r="D39" s="74"/>
      <c r="E39" s="78"/>
      <c r="F39" s="148"/>
      <c r="G39" s="148"/>
      <c r="H39" s="149">
        <f>SUM(H40:H51)</f>
        <v>58474.770000000004</v>
      </c>
      <c r="I39" s="134"/>
      <c r="J39" s="78"/>
      <c r="K39" s="79">
        <f t="shared" ref="K39:L39" si="19">SUM(K40:K51)</f>
        <v>0</v>
      </c>
      <c r="L39" s="80">
        <f t="shared" si="19"/>
        <v>0</v>
      </c>
      <c r="M39" s="33"/>
      <c r="N39" s="74"/>
      <c r="O39" s="137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</row>
    <row r="40" spans="1:26" ht="15" customHeight="1">
      <c r="A40" s="151">
        <v>92544</v>
      </c>
      <c r="B40" s="86" t="s">
        <v>76</v>
      </c>
      <c r="C40" s="55" t="s">
        <v>77</v>
      </c>
      <c r="D40" s="86" t="s">
        <v>27</v>
      </c>
      <c r="E40" s="57">
        <f t="shared" ref="E40:E51" si="20">((100%-J40)*N40)</f>
        <v>95.52</v>
      </c>
      <c r="F40" s="58">
        <v>20.69</v>
      </c>
      <c r="G40" s="58">
        <f t="shared" ref="G40:G51" si="21">ROUND((F40*$E$3)+F40,2)</f>
        <v>25.9</v>
      </c>
      <c r="H40" s="133">
        <f t="shared" ref="H40:H51" si="22">ROUND(ROUND(E40,2)*G40,2)</f>
        <v>2473.9699999999998</v>
      </c>
      <c r="I40" s="40"/>
      <c r="J40" s="41">
        <f>I40+'NAV - BM01'!J39</f>
        <v>0</v>
      </c>
      <c r="K40" s="42">
        <f t="shared" ref="K40:K51" si="23">I40*H40</f>
        <v>0</v>
      </c>
      <c r="L40" s="42">
        <f t="shared" ref="L40:L51" si="24">J40*H40</f>
        <v>0</v>
      </c>
      <c r="M40" s="1"/>
      <c r="N40" s="86">
        <v>95.52</v>
      </c>
      <c r="O40" s="137">
        <f t="shared" ref="O40:O51" si="25">((E40/N40)-1)</f>
        <v>0</v>
      </c>
    </row>
    <row r="41" spans="1:26" ht="33" customHeight="1">
      <c r="A41" s="142">
        <v>94213</v>
      </c>
      <c r="B41" s="86" t="s">
        <v>78</v>
      </c>
      <c r="C41" s="55" t="s">
        <v>79</v>
      </c>
      <c r="D41" s="86" t="s">
        <v>27</v>
      </c>
      <c r="E41" s="57">
        <f t="shared" si="20"/>
        <v>95.52</v>
      </c>
      <c r="F41" s="58">
        <v>63.02</v>
      </c>
      <c r="G41" s="58">
        <f t="shared" si="21"/>
        <v>78.900000000000006</v>
      </c>
      <c r="H41" s="133">
        <f t="shared" si="22"/>
        <v>7536.53</v>
      </c>
      <c r="I41" s="44"/>
      <c r="J41" s="41">
        <f>I41+'NAV - BM01'!J40</f>
        <v>0</v>
      </c>
      <c r="K41" s="42">
        <f t="shared" si="23"/>
        <v>0</v>
      </c>
      <c r="L41" s="42">
        <f t="shared" si="24"/>
        <v>0</v>
      </c>
      <c r="M41" s="1"/>
      <c r="N41" s="86">
        <v>95.52</v>
      </c>
      <c r="O41" s="137">
        <f t="shared" si="25"/>
        <v>0</v>
      </c>
    </row>
    <row r="42" spans="1:26" ht="63" customHeight="1">
      <c r="A42" s="142">
        <v>94227</v>
      </c>
      <c r="B42" s="86" t="s">
        <v>80</v>
      </c>
      <c r="C42" s="55" t="s">
        <v>81</v>
      </c>
      <c r="D42" s="86" t="s">
        <v>82</v>
      </c>
      <c r="E42" s="57">
        <f t="shared" si="20"/>
        <v>36.32</v>
      </c>
      <c r="F42" s="58">
        <v>73.61</v>
      </c>
      <c r="G42" s="58">
        <f t="shared" si="21"/>
        <v>92.16</v>
      </c>
      <c r="H42" s="133">
        <f t="shared" si="22"/>
        <v>3347.25</v>
      </c>
      <c r="I42" s="44"/>
      <c r="J42" s="41">
        <f>I42+'NAV - BM01'!J41</f>
        <v>0</v>
      </c>
      <c r="K42" s="42">
        <f t="shared" si="23"/>
        <v>0</v>
      </c>
      <c r="L42" s="42">
        <f t="shared" si="24"/>
        <v>0</v>
      </c>
      <c r="M42" s="1"/>
      <c r="N42" s="86">
        <v>36.32</v>
      </c>
      <c r="O42" s="137">
        <f t="shared" si="25"/>
        <v>0</v>
      </c>
    </row>
    <row r="43" spans="1:26" ht="15" customHeight="1">
      <c r="A43" s="142">
        <v>96116</v>
      </c>
      <c r="B43" s="86" t="s">
        <v>83</v>
      </c>
      <c r="C43" s="55" t="s">
        <v>84</v>
      </c>
      <c r="D43" s="86" t="s">
        <v>27</v>
      </c>
      <c r="E43" s="57">
        <f t="shared" si="20"/>
        <v>6.8</v>
      </c>
      <c r="F43" s="58">
        <v>74.84</v>
      </c>
      <c r="G43" s="58">
        <f t="shared" si="21"/>
        <v>93.7</v>
      </c>
      <c r="H43" s="133">
        <f t="shared" si="22"/>
        <v>637.16</v>
      </c>
      <c r="I43" s="44"/>
      <c r="J43" s="41">
        <f>I43+'NAV - BM01'!J42</f>
        <v>0</v>
      </c>
      <c r="K43" s="42">
        <f t="shared" si="23"/>
        <v>0</v>
      </c>
      <c r="L43" s="42">
        <f t="shared" si="24"/>
        <v>0</v>
      </c>
      <c r="M43" s="1"/>
      <c r="N43" s="87">
        <v>6.8</v>
      </c>
      <c r="O43" s="137">
        <f t="shared" si="25"/>
        <v>0</v>
      </c>
    </row>
    <row r="44" spans="1:26" ht="15" customHeight="1">
      <c r="A44" s="142">
        <v>96121</v>
      </c>
      <c r="B44" s="86" t="s">
        <v>85</v>
      </c>
      <c r="C44" s="55" t="s">
        <v>86</v>
      </c>
      <c r="D44" s="86" t="s">
        <v>82</v>
      </c>
      <c r="E44" s="57">
        <f t="shared" si="20"/>
        <v>13.6</v>
      </c>
      <c r="F44" s="58">
        <v>13.94</v>
      </c>
      <c r="G44" s="58">
        <f t="shared" si="21"/>
        <v>17.45</v>
      </c>
      <c r="H44" s="133">
        <f t="shared" si="22"/>
        <v>237.32</v>
      </c>
      <c r="I44" s="44"/>
      <c r="J44" s="41">
        <f>I44+'NAV - BM01'!J43</f>
        <v>0</v>
      </c>
      <c r="K44" s="42">
        <f t="shared" si="23"/>
        <v>0</v>
      </c>
      <c r="L44" s="42">
        <f t="shared" si="24"/>
        <v>0</v>
      </c>
      <c r="M44" s="1"/>
      <c r="N44" s="87">
        <v>13.6</v>
      </c>
      <c r="O44" s="137">
        <f t="shared" si="25"/>
        <v>0</v>
      </c>
    </row>
    <row r="45" spans="1:26" ht="15" customHeight="1">
      <c r="A45" s="142">
        <v>96114</v>
      </c>
      <c r="B45" s="86" t="s">
        <v>87</v>
      </c>
      <c r="C45" s="55" t="s">
        <v>88</v>
      </c>
      <c r="D45" s="86" t="s">
        <v>27</v>
      </c>
      <c r="E45" s="57">
        <f t="shared" si="20"/>
        <v>81.2</v>
      </c>
      <c r="F45" s="58">
        <v>86.76</v>
      </c>
      <c r="G45" s="58">
        <f t="shared" si="21"/>
        <v>108.62</v>
      </c>
      <c r="H45" s="133">
        <f t="shared" si="22"/>
        <v>8819.94</v>
      </c>
      <c r="I45" s="44"/>
      <c r="J45" s="41">
        <f>I45+'NAV - BM01'!J44</f>
        <v>0</v>
      </c>
      <c r="K45" s="42">
        <f t="shared" si="23"/>
        <v>0</v>
      </c>
      <c r="L45" s="42">
        <f t="shared" si="24"/>
        <v>0</v>
      </c>
      <c r="M45" s="1"/>
      <c r="N45" s="87">
        <v>81.2</v>
      </c>
      <c r="O45" s="137">
        <f t="shared" si="25"/>
        <v>0</v>
      </c>
    </row>
    <row r="46" spans="1:26" ht="15" customHeight="1">
      <c r="A46" s="142">
        <v>100764</v>
      </c>
      <c r="B46" s="86" t="s">
        <v>89</v>
      </c>
      <c r="C46" s="55" t="s">
        <v>90</v>
      </c>
      <c r="D46" s="86" t="s">
        <v>37</v>
      </c>
      <c r="E46" s="57">
        <f t="shared" si="20"/>
        <v>200.7</v>
      </c>
      <c r="F46" s="58">
        <v>19.34</v>
      </c>
      <c r="G46" s="58">
        <f t="shared" si="21"/>
        <v>24.21</v>
      </c>
      <c r="H46" s="133">
        <f t="shared" si="22"/>
        <v>4858.95</v>
      </c>
      <c r="I46" s="44"/>
      <c r="J46" s="41">
        <f>I46+'NAV - BM01'!J45</f>
        <v>0</v>
      </c>
      <c r="K46" s="42">
        <f t="shared" si="23"/>
        <v>0</v>
      </c>
      <c r="L46" s="42">
        <f t="shared" si="24"/>
        <v>0</v>
      </c>
      <c r="M46" s="1"/>
      <c r="N46" s="87">
        <v>200.7</v>
      </c>
      <c r="O46" s="137">
        <f t="shared" si="25"/>
        <v>0</v>
      </c>
    </row>
    <row r="47" spans="1:26" ht="15" customHeight="1">
      <c r="A47" s="142">
        <v>100764</v>
      </c>
      <c r="B47" s="86" t="s">
        <v>91</v>
      </c>
      <c r="C47" s="55" t="s">
        <v>90</v>
      </c>
      <c r="D47" s="86" t="s">
        <v>37</v>
      </c>
      <c r="E47" s="57">
        <f t="shared" si="20"/>
        <v>281.33999999999997</v>
      </c>
      <c r="F47" s="58">
        <v>19.34</v>
      </c>
      <c r="G47" s="58">
        <f t="shared" si="21"/>
        <v>24.21</v>
      </c>
      <c r="H47" s="133">
        <f t="shared" si="22"/>
        <v>6811.24</v>
      </c>
      <c r="I47" s="44"/>
      <c r="J47" s="41">
        <f>I47+'NAV - BM01'!J46</f>
        <v>0</v>
      </c>
      <c r="K47" s="42">
        <f t="shared" si="23"/>
        <v>0</v>
      </c>
      <c r="L47" s="42">
        <f t="shared" si="24"/>
        <v>0</v>
      </c>
      <c r="M47" s="1"/>
      <c r="N47" s="86">
        <v>281.33999999999997</v>
      </c>
      <c r="O47" s="137">
        <f t="shared" si="25"/>
        <v>0</v>
      </c>
    </row>
    <row r="48" spans="1:26" ht="15" customHeight="1">
      <c r="A48" s="142">
        <v>100764</v>
      </c>
      <c r="B48" s="86" t="s">
        <v>92</v>
      </c>
      <c r="C48" s="55" t="s">
        <v>93</v>
      </c>
      <c r="D48" s="86" t="s">
        <v>37</v>
      </c>
      <c r="E48" s="57">
        <f t="shared" si="20"/>
        <v>334.97</v>
      </c>
      <c r="F48" s="58">
        <v>19.34</v>
      </c>
      <c r="G48" s="58">
        <f t="shared" si="21"/>
        <v>24.21</v>
      </c>
      <c r="H48" s="133">
        <f t="shared" si="22"/>
        <v>8109.62</v>
      </c>
      <c r="I48" s="44"/>
      <c r="J48" s="41">
        <f>I48+'NAV - BM01'!J47</f>
        <v>0</v>
      </c>
      <c r="K48" s="42">
        <f t="shared" si="23"/>
        <v>0</v>
      </c>
      <c r="L48" s="42">
        <f t="shared" si="24"/>
        <v>0</v>
      </c>
      <c r="M48" s="1"/>
      <c r="N48" s="86">
        <v>334.97</v>
      </c>
      <c r="O48" s="137">
        <f t="shared" si="25"/>
        <v>0</v>
      </c>
    </row>
    <row r="49" spans="1:26" ht="15" customHeight="1">
      <c r="A49" s="142">
        <v>94213</v>
      </c>
      <c r="B49" s="86" t="s">
        <v>94</v>
      </c>
      <c r="C49" s="55" t="s">
        <v>95</v>
      </c>
      <c r="D49" s="86" t="s">
        <v>27</v>
      </c>
      <c r="E49" s="57">
        <f t="shared" si="20"/>
        <v>59.44</v>
      </c>
      <c r="F49" s="58">
        <f>F41</f>
        <v>63.02</v>
      </c>
      <c r="G49" s="58">
        <f t="shared" si="21"/>
        <v>78.900000000000006</v>
      </c>
      <c r="H49" s="133">
        <f t="shared" si="22"/>
        <v>4689.82</v>
      </c>
      <c r="I49" s="44"/>
      <c r="J49" s="41">
        <f>I49+'NAV - BM01'!J48</f>
        <v>0</v>
      </c>
      <c r="K49" s="42">
        <f t="shared" si="23"/>
        <v>0</v>
      </c>
      <c r="L49" s="42">
        <f t="shared" si="24"/>
        <v>0</v>
      </c>
      <c r="M49" s="1"/>
      <c r="N49" s="86">
        <v>59.44</v>
      </c>
      <c r="O49" s="137">
        <f t="shared" si="25"/>
        <v>0</v>
      </c>
    </row>
    <row r="50" spans="1:26" ht="15" customHeight="1">
      <c r="A50" s="142" t="s">
        <v>96</v>
      </c>
      <c r="B50" s="86" t="s">
        <v>97</v>
      </c>
      <c r="C50" s="55" t="s">
        <v>98</v>
      </c>
      <c r="D50" s="86" t="s">
        <v>27</v>
      </c>
      <c r="E50" s="57">
        <f t="shared" si="20"/>
        <v>24.44</v>
      </c>
      <c r="F50" s="58">
        <v>185</v>
      </c>
      <c r="G50" s="58">
        <f t="shared" si="21"/>
        <v>231.62</v>
      </c>
      <c r="H50" s="133">
        <f t="shared" si="22"/>
        <v>5660.79</v>
      </c>
      <c r="I50" s="44"/>
      <c r="J50" s="41">
        <f>I50+'NAV - BM01'!J49</f>
        <v>0</v>
      </c>
      <c r="K50" s="42">
        <f t="shared" si="23"/>
        <v>0</v>
      </c>
      <c r="L50" s="42">
        <f t="shared" si="24"/>
        <v>0</v>
      </c>
      <c r="M50" s="1"/>
      <c r="N50" s="86">
        <v>24.44</v>
      </c>
      <c r="O50" s="137">
        <f t="shared" si="25"/>
        <v>0</v>
      </c>
    </row>
    <row r="51" spans="1:26" ht="15" customHeight="1">
      <c r="A51" s="142">
        <v>96116</v>
      </c>
      <c r="B51" s="86" t="s">
        <v>99</v>
      </c>
      <c r="C51" s="55" t="s">
        <v>100</v>
      </c>
      <c r="D51" s="86" t="s">
        <v>27</v>
      </c>
      <c r="E51" s="57">
        <f t="shared" si="20"/>
        <v>56.48</v>
      </c>
      <c r="F51" s="58">
        <f>F43</f>
        <v>74.84</v>
      </c>
      <c r="G51" s="58">
        <f t="shared" si="21"/>
        <v>93.7</v>
      </c>
      <c r="H51" s="133">
        <f t="shared" si="22"/>
        <v>5292.18</v>
      </c>
      <c r="I51" s="44"/>
      <c r="J51" s="41">
        <f>I51+'NAV - BM01'!J50</f>
        <v>0</v>
      </c>
      <c r="K51" s="42">
        <f t="shared" si="23"/>
        <v>0</v>
      </c>
      <c r="L51" s="42">
        <f t="shared" si="24"/>
        <v>0</v>
      </c>
      <c r="M51" s="1"/>
      <c r="N51" s="86">
        <v>56.48</v>
      </c>
      <c r="O51" s="137">
        <f t="shared" si="25"/>
        <v>0</v>
      </c>
    </row>
    <row r="52" spans="1:26" ht="15" customHeight="1">
      <c r="A52" s="144"/>
      <c r="B52" s="69"/>
      <c r="C52" s="84"/>
      <c r="D52" s="69"/>
      <c r="E52" s="71"/>
      <c r="F52" s="145"/>
      <c r="G52" s="145"/>
      <c r="H52" s="146"/>
      <c r="I52" s="71"/>
      <c r="J52" s="71"/>
      <c r="K52" s="71"/>
      <c r="L52" s="72"/>
      <c r="M52" s="1"/>
      <c r="N52" s="69"/>
      <c r="O52" s="137"/>
    </row>
    <row r="53" spans="1:26" ht="15.75" customHeight="1">
      <c r="A53" s="147"/>
      <c r="B53" s="74">
        <v>5</v>
      </c>
      <c r="C53" s="74" t="s">
        <v>101</v>
      </c>
      <c r="D53" s="74"/>
      <c r="E53" s="78"/>
      <c r="F53" s="148"/>
      <c r="G53" s="148"/>
      <c r="H53" s="149">
        <f>SUM(H55:H65)</f>
        <v>47814.92</v>
      </c>
      <c r="I53" s="134"/>
      <c r="J53" s="78"/>
      <c r="K53" s="79">
        <f t="shared" ref="K53:L53" si="26">SUM(K54:K65)</f>
        <v>0</v>
      </c>
      <c r="L53" s="80">
        <f t="shared" si="26"/>
        <v>0</v>
      </c>
      <c r="M53" s="1"/>
      <c r="N53" s="74"/>
      <c r="O53" s="137"/>
    </row>
    <row r="54" spans="1:26" ht="15.75" customHeight="1">
      <c r="A54" s="151">
        <v>87878</v>
      </c>
      <c r="B54" s="86" t="s">
        <v>102</v>
      </c>
      <c r="C54" s="86" t="s">
        <v>103</v>
      </c>
      <c r="D54" s="86" t="s">
        <v>27</v>
      </c>
      <c r="E54" s="57">
        <f t="shared" ref="E54:E65" si="27">((100%-J54)*N54)</f>
        <v>389.45</v>
      </c>
      <c r="F54" s="58">
        <v>5.46</v>
      </c>
      <c r="G54" s="58">
        <f t="shared" ref="G54:G65" si="28">ROUND((F54*$E$3)+F54,2)</f>
        <v>6.84</v>
      </c>
      <c r="H54" s="133">
        <f t="shared" ref="H54:H65" si="29">ROUND(ROUND(E54,2)*G54,2)</f>
        <v>2663.84</v>
      </c>
      <c r="I54" s="40"/>
      <c r="J54" s="41">
        <f>I54+'NAV - BM01'!J53</f>
        <v>0</v>
      </c>
      <c r="K54" s="42">
        <f t="shared" ref="K54:K65" si="30">I54*H54</f>
        <v>0</v>
      </c>
      <c r="L54" s="42">
        <f t="shared" ref="L54:L65" si="31">J54*H54</f>
        <v>0</v>
      </c>
      <c r="M54" s="33"/>
      <c r="N54" s="87">
        <v>389.45</v>
      </c>
      <c r="O54" s="137">
        <f t="shared" ref="O54:O65" si="32">((E54/N54)-1)</f>
        <v>0</v>
      </c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spans="1:26" ht="15.75" customHeight="1">
      <c r="A55" s="151">
        <v>87550</v>
      </c>
      <c r="B55" s="86" t="s">
        <v>104</v>
      </c>
      <c r="C55" s="86" t="s">
        <v>105</v>
      </c>
      <c r="D55" s="86" t="s">
        <v>27</v>
      </c>
      <c r="E55" s="57">
        <f t="shared" si="27"/>
        <v>389.45</v>
      </c>
      <c r="F55" s="58">
        <v>29.23</v>
      </c>
      <c r="G55" s="58">
        <f t="shared" si="28"/>
        <v>36.6</v>
      </c>
      <c r="H55" s="133">
        <f t="shared" si="29"/>
        <v>14253.87</v>
      </c>
      <c r="I55" s="44"/>
      <c r="J55" s="41">
        <f>I55+'NAV - BM01'!J54</f>
        <v>0</v>
      </c>
      <c r="K55" s="42">
        <f t="shared" si="30"/>
        <v>0</v>
      </c>
      <c r="L55" s="42">
        <f t="shared" si="31"/>
        <v>0</v>
      </c>
      <c r="M55" s="33"/>
      <c r="N55" s="87">
        <f>N54</f>
        <v>389.45</v>
      </c>
      <c r="O55" s="137">
        <f t="shared" si="32"/>
        <v>0</v>
      </c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spans="1:26" ht="15" customHeight="1">
      <c r="A56" s="151">
        <v>95305</v>
      </c>
      <c r="B56" s="86" t="s">
        <v>106</v>
      </c>
      <c r="C56" s="55" t="s">
        <v>107</v>
      </c>
      <c r="D56" s="86" t="s">
        <v>27</v>
      </c>
      <c r="E56" s="57">
        <f t="shared" si="27"/>
        <v>103.01</v>
      </c>
      <c r="F56" s="58">
        <v>14.92</v>
      </c>
      <c r="G56" s="58">
        <f t="shared" si="28"/>
        <v>18.68</v>
      </c>
      <c r="H56" s="133">
        <f t="shared" si="29"/>
        <v>1924.23</v>
      </c>
      <c r="I56" s="44"/>
      <c r="J56" s="41">
        <f>I56+'NAV - BM01'!J55</f>
        <v>0</v>
      </c>
      <c r="K56" s="42">
        <f t="shared" si="30"/>
        <v>0</v>
      </c>
      <c r="L56" s="42">
        <f t="shared" si="31"/>
        <v>0</v>
      </c>
      <c r="M56" s="18"/>
      <c r="N56" s="87">
        <v>103.01</v>
      </c>
      <c r="O56" s="137">
        <f t="shared" si="32"/>
        <v>0</v>
      </c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15" customHeight="1">
      <c r="A57" s="151">
        <v>88495</v>
      </c>
      <c r="B57" s="86" t="s">
        <v>108</v>
      </c>
      <c r="C57" s="55" t="s">
        <v>109</v>
      </c>
      <c r="D57" s="86" t="s">
        <v>27</v>
      </c>
      <c r="E57" s="57">
        <f t="shared" si="27"/>
        <v>190.44</v>
      </c>
      <c r="F57" s="58">
        <v>13.04</v>
      </c>
      <c r="G57" s="58">
        <f t="shared" si="28"/>
        <v>16.329999999999998</v>
      </c>
      <c r="H57" s="133">
        <f t="shared" si="29"/>
        <v>3109.89</v>
      </c>
      <c r="I57" s="44"/>
      <c r="J57" s="41">
        <f>I57+'NAV - BM01'!J56</f>
        <v>0</v>
      </c>
      <c r="K57" s="42">
        <f t="shared" si="30"/>
        <v>0</v>
      </c>
      <c r="L57" s="42">
        <f t="shared" si="31"/>
        <v>0</v>
      </c>
      <c r="M57" s="18"/>
      <c r="N57" s="87">
        <f>N55-(N56+N58)</f>
        <v>190.44</v>
      </c>
      <c r="O57" s="137">
        <f t="shared" si="32"/>
        <v>0</v>
      </c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15" customHeight="1">
      <c r="A58" s="151">
        <v>87273</v>
      </c>
      <c r="B58" s="86" t="s">
        <v>110</v>
      </c>
      <c r="C58" s="55" t="s">
        <v>111</v>
      </c>
      <c r="D58" s="86" t="s">
        <v>27</v>
      </c>
      <c r="E58" s="57">
        <f t="shared" si="27"/>
        <v>96</v>
      </c>
      <c r="F58" s="58">
        <v>66.349999999999994</v>
      </c>
      <c r="G58" s="58">
        <f t="shared" si="28"/>
        <v>83.07</v>
      </c>
      <c r="H58" s="133">
        <f t="shared" si="29"/>
        <v>7974.72</v>
      </c>
      <c r="I58" s="44"/>
      <c r="J58" s="41">
        <f>I58+'NAV - BM01'!J57</f>
        <v>0</v>
      </c>
      <c r="K58" s="42">
        <f t="shared" si="30"/>
        <v>0</v>
      </c>
      <c r="L58" s="42">
        <f t="shared" si="31"/>
        <v>0</v>
      </c>
      <c r="M58" s="18"/>
      <c r="N58" s="87">
        <v>96</v>
      </c>
      <c r="O58" s="137">
        <f t="shared" si="32"/>
        <v>0</v>
      </c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ht="29.25" customHeight="1">
      <c r="A59" s="151">
        <v>87257</v>
      </c>
      <c r="B59" s="86" t="s">
        <v>112</v>
      </c>
      <c r="C59" s="55" t="s">
        <v>113</v>
      </c>
      <c r="D59" s="86" t="s">
        <v>27</v>
      </c>
      <c r="E59" s="57">
        <f t="shared" si="27"/>
        <v>88.2</v>
      </c>
      <c r="F59" s="58">
        <v>61.55</v>
      </c>
      <c r="G59" s="58">
        <f t="shared" si="28"/>
        <v>77.06</v>
      </c>
      <c r="H59" s="133">
        <f t="shared" si="29"/>
        <v>6796.69</v>
      </c>
      <c r="I59" s="44"/>
      <c r="J59" s="41">
        <f>I59+'NAV - BM01'!J58</f>
        <v>0</v>
      </c>
      <c r="K59" s="42">
        <f t="shared" si="30"/>
        <v>0</v>
      </c>
      <c r="L59" s="42">
        <f t="shared" si="31"/>
        <v>0</v>
      </c>
      <c r="M59" s="18"/>
      <c r="N59" s="87">
        <v>88.2</v>
      </c>
      <c r="O59" s="137">
        <f t="shared" si="32"/>
        <v>0</v>
      </c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ht="14.25" customHeight="1">
      <c r="A60" s="151">
        <v>88485</v>
      </c>
      <c r="B60" s="86" t="s">
        <v>114</v>
      </c>
      <c r="C60" s="55" t="s">
        <v>115</v>
      </c>
      <c r="D60" s="86" t="s">
        <v>27</v>
      </c>
      <c r="E60" s="57">
        <f t="shared" si="27"/>
        <v>190.44</v>
      </c>
      <c r="F60" s="58">
        <v>4.03</v>
      </c>
      <c r="G60" s="58">
        <f t="shared" si="28"/>
        <v>5.05</v>
      </c>
      <c r="H60" s="133">
        <f t="shared" si="29"/>
        <v>961.72</v>
      </c>
      <c r="I60" s="44"/>
      <c r="J60" s="41">
        <f>I60+'NAV - BM01'!J59</f>
        <v>0</v>
      </c>
      <c r="K60" s="42">
        <f t="shared" si="30"/>
        <v>0</v>
      </c>
      <c r="L60" s="42">
        <f t="shared" si="31"/>
        <v>0</v>
      </c>
      <c r="M60" s="18"/>
      <c r="N60" s="87">
        <f>N57</f>
        <v>190.44</v>
      </c>
      <c r="O60" s="137">
        <f t="shared" si="32"/>
        <v>0</v>
      </c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ht="15" customHeight="1">
      <c r="A61" s="151">
        <v>88489</v>
      </c>
      <c r="B61" s="86" t="s">
        <v>116</v>
      </c>
      <c r="C61" s="55" t="s">
        <v>117</v>
      </c>
      <c r="D61" s="86" t="s">
        <v>27</v>
      </c>
      <c r="E61" s="57">
        <f t="shared" si="27"/>
        <v>103.01</v>
      </c>
      <c r="F61" s="58">
        <v>14.09</v>
      </c>
      <c r="G61" s="58">
        <f t="shared" si="28"/>
        <v>17.64</v>
      </c>
      <c r="H61" s="133">
        <f t="shared" si="29"/>
        <v>1817.1</v>
      </c>
      <c r="I61" s="44"/>
      <c r="J61" s="41">
        <f>I61+'NAV - BM01'!J60</f>
        <v>0</v>
      </c>
      <c r="K61" s="42">
        <f t="shared" si="30"/>
        <v>0</v>
      </c>
      <c r="L61" s="42">
        <f t="shared" si="31"/>
        <v>0</v>
      </c>
      <c r="M61" s="18"/>
      <c r="N61" s="87">
        <f>N56</f>
        <v>103.01</v>
      </c>
      <c r="O61" s="137">
        <f t="shared" si="32"/>
        <v>0</v>
      </c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ht="15" customHeight="1">
      <c r="A62" s="151">
        <v>100726</v>
      </c>
      <c r="B62" s="86" t="s">
        <v>118</v>
      </c>
      <c r="C62" s="55" t="s">
        <v>119</v>
      </c>
      <c r="D62" s="86" t="s">
        <v>27</v>
      </c>
      <c r="E62" s="57">
        <f t="shared" si="27"/>
        <v>61.17</v>
      </c>
      <c r="F62" s="58">
        <v>30.02</v>
      </c>
      <c r="G62" s="58">
        <f t="shared" si="28"/>
        <v>37.590000000000003</v>
      </c>
      <c r="H62" s="133">
        <f t="shared" si="29"/>
        <v>2299.38</v>
      </c>
      <c r="I62" s="44"/>
      <c r="J62" s="41">
        <f>I62+'NAV - BM01'!J61</f>
        <v>0</v>
      </c>
      <c r="K62" s="42">
        <f t="shared" si="30"/>
        <v>0</v>
      </c>
      <c r="L62" s="42">
        <f t="shared" si="31"/>
        <v>0</v>
      </c>
      <c r="M62" s="18"/>
      <c r="N62" s="87">
        <v>61.17</v>
      </c>
      <c r="O62" s="137">
        <f t="shared" si="32"/>
        <v>0</v>
      </c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ht="15" customHeight="1">
      <c r="A63" s="151">
        <v>92396</v>
      </c>
      <c r="B63" s="86" t="s">
        <v>120</v>
      </c>
      <c r="C63" s="55" t="s">
        <v>121</v>
      </c>
      <c r="D63" s="86" t="s">
        <v>122</v>
      </c>
      <c r="E63" s="57">
        <f t="shared" si="27"/>
        <v>40.31</v>
      </c>
      <c r="F63" s="58">
        <v>83.92</v>
      </c>
      <c r="G63" s="58">
        <f t="shared" si="28"/>
        <v>105.07</v>
      </c>
      <c r="H63" s="133">
        <f t="shared" si="29"/>
        <v>4235.37</v>
      </c>
      <c r="I63" s="44"/>
      <c r="J63" s="41">
        <f>I63+'NAV - BM01'!J62</f>
        <v>0</v>
      </c>
      <c r="K63" s="42">
        <f t="shared" si="30"/>
        <v>0</v>
      </c>
      <c r="L63" s="42">
        <f t="shared" si="31"/>
        <v>0</v>
      </c>
      <c r="M63" s="18"/>
      <c r="N63" s="87">
        <v>40.31</v>
      </c>
      <c r="O63" s="137">
        <f t="shared" si="32"/>
        <v>0</v>
      </c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ht="15" customHeight="1">
      <c r="A64" s="151">
        <v>94273</v>
      </c>
      <c r="B64" s="86" t="s">
        <v>123</v>
      </c>
      <c r="C64" s="55" t="s">
        <v>124</v>
      </c>
      <c r="D64" s="86" t="s">
        <v>82</v>
      </c>
      <c r="E64" s="57">
        <f t="shared" si="27"/>
        <v>33.090000000000003</v>
      </c>
      <c r="F64" s="58">
        <v>53.06</v>
      </c>
      <c r="G64" s="58">
        <f t="shared" si="28"/>
        <v>66.430000000000007</v>
      </c>
      <c r="H64" s="133">
        <f t="shared" si="29"/>
        <v>2198.17</v>
      </c>
      <c r="I64" s="44"/>
      <c r="J64" s="41">
        <f>I64+'NAV - BM01'!J63</f>
        <v>0</v>
      </c>
      <c r="K64" s="42">
        <f t="shared" si="30"/>
        <v>0</v>
      </c>
      <c r="L64" s="42">
        <f t="shared" si="31"/>
        <v>0</v>
      </c>
      <c r="M64" s="18"/>
      <c r="N64" s="87">
        <v>33.090000000000003</v>
      </c>
      <c r="O64" s="137">
        <f t="shared" si="32"/>
        <v>0</v>
      </c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15" customHeight="1">
      <c r="A65" s="152">
        <v>34747</v>
      </c>
      <c r="B65" s="90" t="s">
        <v>125</v>
      </c>
      <c r="C65" s="61" t="s">
        <v>126</v>
      </c>
      <c r="D65" s="90" t="s">
        <v>82</v>
      </c>
      <c r="E65" s="57">
        <f t="shared" si="27"/>
        <v>12.4</v>
      </c>
      <c r="F65" s="64">
        <v>144.53</v>
      </c>
      <c r="G65" s="58">
        <f t="shared" si="28"/>
        <v>180.95</v>
      </c>
      <c r="H65" s="133">
        <f t="shared" si="29"/>
        <v>2243.7800000000002</v>
      </c>
      <c r="I65" s="67"/>
      <c r="J65" s="41">
        <f>I65+'NAV - BM01'!J64</f>
        <v>0</v>
      </c>
      <c r="K65" s="68">
        <f t="shared" si="30"/>
        <v>0</v>
      </c>
      <c r="L65" s="68">
        <f t="shared" si="31"/>
        <v>0</v>
      </c>
      <c r="M65" s="18"/>
      <c r="N65" s="91">
        <v>12.4</v>
      </c>
      <c r="O65" s="137">
        <f t="shared" si="32"/>
        <v>0</v>
      </c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ht="15" customHeight="1">
      <c r="A66" s="144"/>
      <c r="B66" s="69"/>
      <c r="C66" s="84"/>
      <c r="D66" s="69"/>
      <c r="E66" s="71"/>
      <c r="F66" s="145"/>
      <c r="G66" s="145"/>
      <c r="H66" s="146"/>
      <c r="I66" s="71"/>
      <c r="J66" s="71"/>
      <c r="K66" s="71"/>
      <c r="L66" s="72"/>
      <c r="M66" s="18"/>
      <c r="N66" s="69"/>
      <c r="O66" s="13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</row>
    <row r="67" spans="1:26" ht="15.75" customHeight="1">
      <c r="A67" s="147"/>
      <c r="B67" s="74">
        <v>6</v>
      </c>
      <c r="C67" s="74" t="s">
        <v>127</v>
      </c>
      <c r="D67" s="74"/>
      <c r="E67" s="78"/>
      <c r="F67" s="148"/>
      <c r="G67" s="148"/>
      <c r="H67" s="149">
        <f>SUM(H68:H72)</f>
        <v>23894.400000000001</v>
      </c>
      <c r="I67" s="134"/>
      <c r="J67" s="78"/>
      <c r="K67" s="79">
        <f t="shared" ref="K67:L67" si="33">SUM(K68:K72)</f>
        <v>0</v>
      </c>
      <c r="L67" s="80">
        <f t="shared" si="33"/>
        <v>0</v>
      </c>
      <c r="M67" s="1"/>
      <c r="N67" s="74"/>
      <c r="O67" s="137"/>
    </row>
    <row r="68" spans="1:26" ht="15.75" customHeight="1">
      <c r="A68" s="151">
        <v>90796</v>
      </c>
      <c r="B68" s="86" t="s">
        <v>128</v>
      </c>
      <c r="C68" s="55" t="s">
        <v>129</v>
      </c>
      <c r="D68" s="86" t="s">
        <v>122</v>
      </c>
      <c r="E68" s="57">
        <f t="shared" ref="E68:E72" si="34">((100%-J68)*N68)</f>
        <v>6</v>
      </c>
      <c r="F68" s="58">
        <v>943.54</v>
      </c>
      <c r="G68" s="58">
        <f t="shared" ref="G68:G72" si="35">ROUND((F68*$E$3)+F68,2)</f>
        <v>1181.31</v>
      </c>
      <c r="H68" s="133">
        <f>ROUND(ROUND(E68,2)*G68,2)</f>
        <v>7087.86</v>
      </c>
      <c r="I68" s="40"/>
      <c r="J68" s="41">
        <f>I68+'NAV - BM01'!J67</f>
        <v>0</v>
      </c>
      <c r="K68" s="42">
        <f t="shared" ref="K68:K72" si="36">I68*H68</f>
        <v>0</v>
      </c>
      <c r="L68" s="42">
        <f t="shared" ref="L68:L72" si="37">J68*H68</f>
        <v>0</v>
      </c>
      <c r="M68" s="33"/>
      <c r="N68" s="87">
        <v>6</v>
      </c>
      <c r="O68" s="137">
        <f t="shared" ref="O68:O72" si="38">((E68/N68)-1)</f>
        <v>0</v>
      </c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15" customHeight="1">
      <c r="A69" s="151">
        <v>94805</v>
      </c>
      <c r="B69" s="86" t="s">
        <v>130</v>
      </c>
      <c r="C69" s="55" t="s">
        <v>131</v>
      </c>
      <c r="D69" s="86" t="s">
        <v>27</v>
      </c>
      <c r="E69" s="57">
        <f t="shared" si="34"/>
        <v>5.04</v>
      </c>
      <c r="F69" s="58">
        <v>1290.6500000000001</v>
      </c>
      <c r="G69" s="58">
        <f t="shared" si="35"/>
        <v>1615.9</v>
      </c>
      <c r="H69" s="133">
        <f>ROUND(ROUND(E69,2)*G69,2)</f>
        <v>8144.14</v>
      </c>
      <c r="I69" s="44"/>
      <c r="J69" s="41">
        <f>I69+'NAV - BM01'!J68</f>
        <v>0</v>
      </c>
      <c r="K69" s="42">
        <f t="shared" si="36"/>
        <v>0</v>
      </c>
      <c r="L69" s="42">
        <f t="shared" si="37"/>
        <v>0</v>
      </c>
      <c r="M69" s="33"/>
      <c r="N69" s="87">
        <v>5.04</v>
      </c>
      <c r="O69" s="137">
        <f t="shared" si="38"/>
        <v>0</v>
      </c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15" customHeight="1">
      <c r="A70" s="151">
        <v>94573</v>
      </c>
      <c r="B70" s="86" t="s">
        <v>132</v>
      </c>
      <c r="C70" s="55" t="s">
        <v>133</v>
      </c>
      <c r="D70" s="86" t="s">
        <v>27</v>
      </c>
      <c r="E70" s="57">
        <f t="shared" si="34"/>
        <v>6.4</v>
      </c>
      <c r="F70" s="58">
        <v>489.71</v>
      </c>
      <c r="G70" s="58">
        <f t="shared" si="35"/>
        <v>613.12</v>
      </c>
      <c r="H70" s="133">
        <f>ROUND(ROUND(E70,2)*G70,2)</f>
        <v>3923.97</v>
      </c>
      <c r="I70" s="44"/>
      <c r="J70" s="41">
        <f>I70+'NAV - BM01'!J69</f>
        <v>0</v>
      </c>
      <c r="K70" s="42">
        <f t="shared" si="36"/>
        <v>0</v>
      </c>
      <c r="L70" s="42">
        <f t="shared" si="37"/>
        <v>0</v>
      </c>
      <c r="M70" s="33"/>
      <c r="N70" s="87">
        <v>6.4</v>
      </c>
      <c r="O70" s="137">
        <f t="shared" si="38"/>
        <v>0</v>
      </c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15" customHeight="1">
      <c r="A71" s="151">
        <v>94569</v>
      </c>
      <c r="B71" s="86" t="s">
        <v>134</v>
      </c>
      <c r="C71" s="55" t="s">
        <v>135</v>
      </c>
      <c r="D71" s="86" t="s">
        <v>27</v>
      </c>
      <c r="E71" s="57">
        <f t="shared" si="34"/>
        <v>0.8</v>
      </c>
      <c r="F71" s="58">
        <v>825.36</v>
      </c>
      <c r="G71" s="58">
        <f t="shared" si="35"/>
        <v>1033.3499999999999</v>
      </c>
      <c r="H71" s="133">
        <f>ROUND(ROUND(E71,2)*G71,2)</f>
        <v>826.68</v>
      </c>
      <c r="I71" s="44"/>
      <c r="J71" s="41">
        <f>I71+'NAV - BM01'!J70</f>
        <v>0</v>
      </c>
      <c r="K71" s="42">
        <f t="shared" si="36"/>
        <v>0</v>
      </c>
      <c r="L71" s="42">
        <f t="shared" si="37"/>
        <v>0</v>
      </c>
      <c r="M71" s="33"/>
      <c r="N71" s="87">
        <v>0.8</v>
      </c>
      <c r="O71" s="137">
        <f t="shared" si="38"/>
        <v>0</v>
      </c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15" customHeight="1">
      <c r="A72" s="152">
        <v>102182</v>
      </c>
      <c r="B72" s="90" t="s">
        <v>136</v>
      </c>
      <c r="C72" s="61" t="s">
        <v>137</v>
      </c>
      <c r="D72" s="90" t="s">
        <v>27</v>
      </c>
      <c r="E72" s="57">
        <f t="shared" si="34"/>
        <v>3.36</v>
      </c>
      <c r="F72" s="64">
        <v>929.88</v>
      </c>
      <c r="G72" s="58">
        <f t="shared" si="35"/>
        <v>1164.21</v>
      </c>
      <c r="H72" s="133">
        <f>ROUND(ROUND(E72,2)*G72,2)</f>
        <v>3911.75</v>
      </c>
      <c r="I72" s="67"/>
      <c r="J72" s="41">
        <f>I72+'NAV - BM01'!J71</f>
        <v>0</v>
      </c>
      <c r="K72" s="68">
        <f t="shared" si="36"/>
        <v>0</v>
      </c>
      <c r="L72" s="68">
        <f t="shared" si="37"/>
        <v>0</v>
      </c>
      <c r="M72" s="33"/>
      <c r="N72" s="91">
        <v>3.36</v>
      </c>
      <c r="O72" s="137">
        <f t="shared" si="38"/>
        <v>0</v>
      </c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spans="1:26" ht="15" customHeight="1">
      <c r="A73" s="144"/>
      <c r="B73" s="69"/>
      <c r="C73" s="84"/>
      <c r="D73" s="69"/>
      <c r="E73" s="71"/>
      <c r="F73" s="145"/>
      <c r="G73" s="145"/>
      <c r="H73" s="146"/>
      <c r="I73" s="71"/>
      <c r="J73" s="71"/>
      <c r="K73" s="71"/>
      <c r="L73" s="72"/>
      <c r="M73" s="33"/>
      <c r="N73" s="69"/>
      <c r="O73" s="137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spans="1:26" ht="15.75" customHeight="1">
      <c r="A74" s="147"/>
      <c r="B74" s="74">
        <v>7</v>
      </c>
      <c r="C74" s="74" t="s">
        <v>138</v>
      </c>
      <c r="D74" s="74"/>
      <c r="E74" s="78"/>
      <c r="F74" s="148"/>
      <c r="G74" s="148"/>
      <c r="H74" s="149">
        <f>SUM(H75:H89)</f>
        <v>10326.19</v>
      </c>
      <c r="I74" s="134"/>
      <c r="J74" s="78"/>
      <c r="K74" s="79">
        <f t="shared" ref="K74:L74" si="39">SUM(K75:K89)</f>
        <v>0</v>
      </c>
      <c r="L74" s="80">
        <f t="shared" si="39"/>
        <v>303.27499999999998</v>
      </c>
      <c r="M74" s="1"/>
      <c r="N74" s="74"/>
      <c r="O74" s="137"/>
    </row>
    <row r="75" spans="1:26" ht="15.75" customHeight="1">
      <c r="A75" s="151">
        <v>91785</v>
      </c>
      <c r="B75" s="86" t="s">
        <v>139</v>
      </c>
      <c r="C75" s="55" t="s">
        <v>140</v>
      </c>
      <c r="D75" s="86" t="s">
        <v>82</v>
      </c>
      <c r="E75" s="57">
        <f t="shared" ref="E75:E89" si="40">((100%-J75)*N75)</f>
        <v>2</v>
      </c>
      <c r="F75" s="58">
        <v>567.22</v>
      </c>
      <c r="G75" s="58">
        <f t="shared" ref="G75:G89" si="41">ROUND((F75*$E$3)+F75,2)</f>
        <v>710.16</v>
      </c>
      <c r="H75" s="133">
        <f t="shared" ref="H75:H89" si="42">ROUND(ROUND(E75,2)*G75,2)</f>
        <v>1420.32</v>
      </c>
      <c r="I75" s="40"/>
      <c r="J75" s="41">
        <f>I75+'NAV - BM01'!J74</f>
        <v>0</v>
      </c>
      <c r="K75" s="42">
        <f t="shared" ref="K75:K89" si="43">I75*H75</f>
        <v>0</v>
      </c>
      <c r="L75" s="42">
        <f t="shared" ref="L75:L89" si="44">J75*H75</f>
        <v>0</v>
      </c>
      <c r="M75" s="1"/>
      <c r="N75" s="87">
        <v>2</v>
      </c>
      <c r="O75" s="137">
        <f t="shared" ref="O75:O85" si="45">((E75/N75)-1)</f>
        <v>0</v>
      </c>
    </row>
    <row r="76" spans="1:26" ht="15.75" customHeight="1">
      <c r="A76" s="132">
        <v>89495</v>
      </c>
      <c r="B76" s="86" t="s">
        <v>141</v>
      </c>
      <c r="C76" s="37" t="s">
        <v>142</v>
      </c>
      <c r="D76" s="36" t="s">
        <v>122</v>
      </c>
      <c r="E76" s="57">
        <f t="shared" si="40"/>
        <v>2</v>
      </c>
      <c r="F76" s="58">
        <v>22.74</v>
      </c>
      <c r="G76" s="58">
        <f t="shared" si="41"/>
        <v>28.47</v>
      </c>
      <c r="H76" s="133">
        <f t="shared" si="42"/>
        <v>56.94</v>
      </c>
      <c r="I76" s="44"/>
      <c r="J76" s="41">
        <f>I76+'NAV - BM01'!J75</f>
        <v>0</v>
      </c>
      <c r="K76" s="42">
        <f t="shared" si="43"/>
        <v>0</v>
      </c>
      <c r="L76" s="42">
        <f t="shared" si="44"/>
        <v>0</v>
      </c>
      <c r="M76" s="1"/>
      <c r="N76" s="38">
        <v>2</v>
      </c>
      <c r="O76" s="137">
        <f t="shared" si="45"/>
        <v>0</v>
      </c>
    </row>
    <row r="77" spans="1:26" ht="15.75" customHeight="1">
      <c r="A77" s="132">
        <v>91794</v>
      </c>
      <c r="B77" s="86" t="s">
        <v>143</v>
      </c>
      <c r="C77" s="55" t="s">
        <v>144</v>
      </c>
      <c r="D77" s="36" t="s">
        <v>82</v>
      </c>
      <c r="E77" s="57">
        <f t="shared" si="40"/>
        <v>11</v>
      </c>
      <c r="F77" s="58">
        <v>35.26</v>
      </c>
      <c r="G77" s="58">
        <f t="shared" si="41"/>
        <v>44.15</v>
      </c>
      <c r="H77" s="133">
        <f t="shared" si="42"/>
        <v>485.65</v>
      </c>
      <c r="I77" s="44"/>
      <c r="J77" s="41">
        <f>I77+'NAV - BM01'!J76</f>
        <v>0</v>
      </c>
      <c r="K77" s="42">
        <f t="shared" si="43"/>
        <v>0</v>
      </c>
      <c r="L77" s="42">
        <f t="shared" si="44"/>
        <v>0</v>
      </c>
      <c r="M77" s="1"/>
      <c r="N77" s="38">
        <v>11</v>
      </c>
      <c r="O77" s="137">
        <f t="shared" si="45"/>
        <v>0</v>
      </c>
    </row>
    <row r="78" spans="1:26" ht="15.75" customHeight="1">
      <c r="A78" s="132">
        <v>91793</v>
      </c>
      <c r="B78" s="86" t="s">
        <v>145</v>
      </c>
      <c r="C78" s="55" t="s">
        <v>146</v>
      </c>
      <c r="D78" s="36" t="s">
        <v>82</v>
      </c>
      <c r="E78" s="57">
        <f t="shared" si="40"/>
        <v>8</v>
      </c>
      <c r="F78" s="58">
        <v>27.32</v>
      </c>
      <c r="G78" s="58">
        <f t="shared" si="41"/>
        <v>34.200000000000003</v>
      </c>
      <c r="H78" s="133">
        <f t="shared" si="42"/>
        <v>273.60000000000002</v>
      </c>
      <c r="I78" s="44"/>
      <c r="J78" s="41">
        <f>I78+'NAV - BM01'!J77</f>
        <v>0</v>
      </c>
      <c r="K78" s="42">
        <f t="shared" si="43"/>
        <v>0</v>
      </c>
      <c r="L78" s="42">
        <f t="shared" si="44"/>
        <v>0</v>
      </c>
      <c r="M78" s="1"/>
      <c r="N78" s="38">
        <v>8</v>
      </c>
      <c r="O78" s="137">
        <f t="shared" si="45"/>
        <v>0</v>
      </c>
    </row>
    <row r="79" spans="1:26" ht="15.75" customHeight="1">
      <c r="A79" s="132">
        <v>91795</v>
      </c>
      <c r="B79" s="86" t="s">
        <v>147</v>
      </c>
      <c r="C79" s="55" t="s">
        <v>148</v>
      </c>
      <c r="D79" s="36" t="s">
        <v>82</v>
      </c>
      <c r="E79" s="57">
        <f t="shared" si="40"/>
        <v>18.2</v>
      </c>
      <c r="F79" s="58">
        <v>38.03</v>
      </c>
      <c r="G79" s="58">
        <f t="shared" si="41"/>
        <v>47.61</v>
      </c>
      <c r="H79" s="133">
        <f t="shared" si="42"/>
        <v>866.5</v>
      </c>
      <c r="I79" s="44"/>
      <c r="J79" s="41">
        <f>I79+'NAV - BM01'!J78</f>
        <v>0.35</v>
      </c>
      <c r="K79" s="42">
        <f t="shared" si="43"/>
        <v>0</v>
      </c>
      <c r="L79" s="42">
        <f t="shared" si="44"/>
        <v>303.27499999999998</v>
      </c>
      <c r="M79" s="1"/>
      <c r="N79" s="38">
        <v>28</v>
      </c>
      <c r="O79" s="137">
        <f t="shared" si="45"/>
        <v>-0.35</v>
      </c>
    </row>
    <row r="80" spans="1:26" ht="15.75" customHeight="1">
      <c r="A80" s="132">
        <v>86906</v>
      </c>
      <c r="B80" s="86" t="s">
        <v>149</v>
      </c>
      <c r="C80" s="37" t="s">
        <v>150</v>
      </c>
      <c r="D80" s="36" t="s">
        <v>122</v>
      </c>
      <c r="E80" s="57">
        <f t="shared" si="40"/>
        <v>3</v>
      </c>
      <c r="F80" s="58">
        <v>138.1</v>
      </c>
      <c r="G80" s="58">
        <f t="shared" si="41"/>
        <v>172.9</v>
      </c>
      <c r="H80" s="133">
        <f t="shared" si="42"/>
        <v>518.70000000000005</v>
      </c>
      <c r="I80" s="44"/>
      <c r="J80" s="41">
        <f>I80+'NAV - BM01'!J79</f>
        <v>0</v>
      </c>
      <c r="K80" s="42">
        <f t="shared" si="43"/>
        <v>0</v>
      </c>
      <c r="L80" s="42">
        <f t="shared" si="44"/>
        <v>0</v>
      </c>
      <c r="M80" s="1"/>
      <c r="N80" s="38">
        <v>3</v>
      </c>
      <c r="O80" s="137">
        <f t="shared" si="45"/>
        <v>0</v>
      </c>
    </row>
    <row r="81" spans="1:15" ht="15.75" customHeight="1">
      <c r="A81" s="132">
        <v>86888</v>
      </c>
      <c r="B81" s="86" t="s">
        <v>151</v>
      </c>
      <c r="C81" s="37" t="s">
        <v>152</v>
      </c>
      <c r="D81" s="36" t="s">
        <v>122</v>
      </c>
      <c r="E81" s="57">
        <f t="shared" si="40"/>
        <v>1</v>
      </c>
      <c r="F81" s="58">
        <v>593.79</v>
      </c>
      <c r="G81" s="58">
        <f t="shared" si="41"/>
        <v>743.43</v>
      </c>
      <c r="H81" s="133">
        <f t="shared" si="42"/>
        <v>743.43</v>
      </c>
      <c r="I81" s="44"/>
      <c r="J81" s="41">
        <f>I81+'NAV - BM01'!J80</f>
        <v>0</v>
      </c>
      <c r="K81" s="42">
        <f t="shared" si="43"/>
        <v>0</v>
      </c>
      <c r="L81" s="42">
        <f t="shared" si="44"/>
        <v>0</v>
      </c>
      <c r="M81" s="1"/>
      <c r="N81" s="38">
        <v>1</v>
      </c>
      <c r="O81" s="137">
        <f t="shared" si="45"/>
        <v>0</v>
      </c>
    </row>
    <row r="82" spans="1:15" ht="15.75" customHeight="1">
      <c r="A82" s="132">
        <v>86902</v>
      </c>
      <c r="B82" s="86" t="s">
        <v>153</v>
      </c>
      <c r="C82" s="37" t="s">
        <v>154</v>
      </c>
      <c r="D82" s="36" t="s">
        <v>122</v>
      </c>
      <c r="E82" s="57">
        <f t="shared" si="40"/>
        <v>1</v>
      </c>
      <c r="F82" s="58">
        <v>338.43</v>
      </c>
      <c r="G82" s="58">
        <f t="shared" si="41"/>
        <v>423.72</v>
      </c>
      <c r="H82" s="133">
        <f t="shared" si="42"/>
        <v>423.72</v>
      </c>
      <c r="I82" s="44"/>
      <c r="J82" s="41">
        <f>I82+'NAV - BM01'!J81</f>
        <v>0</v>
      </c>
      <c r="K82" s="42">
        <f t="shared" si="43"/>
        <v>0</v>
      </c>
      <c r="L82" s="42">
        <f t="shared" si="44"/>
        <v>0</v>
      </c>
      <c r="M82" s="1"/>
      <c r="N82" s="38">
        <v>1</v>
      </c>
      <c r="O82" s="137">
        <f t="shared" si="45"/>
        <v>0</v>
      </c>
    </row>
    <row r="83" spans="1:15" ht="15.75" customHeight="1">
      <c r="A83" s="132">
        <v>86872</v>
      </c>
      <c r="B83" s="86" t="s">
        <v>155</v>
      </c>
      <c r="C83" s="37" t="s">
        <v>156</v>
      </c>
      <c r="D83" s="36" t="s">
        <v>122</v>
      </c>
      <c r="E83" s="57">
        <f t="shared" si="40"/>
        <v>1</v>
      </c>
      <c r="F83" s="58">
        <v>864.01</v>
      </c>
      <c r="G83" s="58">
        <f t="shared" si="41"/>
        <v>1081.74</v>
      </c>
      <c r="H83" s="133">
        <f t="shared" si="42"/>
        <v>1081.74</v>
      </c>
      <c r="I83" s="44"/>
      <c r="J83" s="41">
        <f>I83+'NAV - BM01'!J82</f>
        <v>0</v>
      </c>
      <c r="K83" s="42">
        <f t="shared" si="43"/>
        <v>0</v>
      </c>
      <c r="L83" s="42">
        <f t="shared" si="44"/>
        <v>0</v>
      </c>
      <c r="M83" s="1"/>
      <c r="N83" s="38">
        <v>1</v>
      </c>
      <c r="O83" s="137">
        <f t="shared" si="45"/>
        <v>0</v>
      </c>
    </row>
    <row r="84" spans="1:15" ht="15.75" customHeight="1">
      <c r="A84" s="132">
        <v>102607</v>
      </c>
      <c r="B84" s="86" t="s">
        <v>157</v>
      </c>
      <c r="C84" s="37" t="s">
        <v>158</v>
      </c>
      <c r="D84" s="36" t="s">
        <v>122</v>
      </c>
      <c r="E84" s="57">
        <f t="shared" si="40"/>
        <v>1</v>
      </c>
      <c r="F84" s="58">
        <v>496.94</v>
      </c>
      <c r="G84" s="58">
        <f t="shared" si="41"/>
        <v>622.16999999999996</v>
      </c>
      <c r="H84" s="133">
        <f t="shared" si="42"/>
        <v>622.16999999999996</v>
      </c>
      <c r="I84" s="44"/>
      <c r="J84" s="41">
        <f>I84+'NAV - BM01'!J83</f>
        <v>0</v>
      </c>
      <c r="K84" s="42">
        <f t="shared" si="43"/>
        <v>0</v>
      </c>
      <c r="L84" s="42">
        <f t="shared" si="44"/>
        <v>0</v>
      </c>
      <c r="M84" s="1"/>
      <c r="N84" s="38">
        <v>1</v>
      </c>
      <c r="O84" s="137">
        <f t="shared" si="45"/>
        <v>0</v>
      </c>
    </row>
    <row r="85" spans="1:15" ht="15.75" customHeight="1">
      <c r="A85" s="132">
        <v>41629</v>
      </c>
      <c r="B85" s="86" t="s">
        <v>159</v>
      </c>
      <c r="C85" s="37" t="s">
        <v>160</v>
      </c>
      <c r="D85" s="36" t="s">
        <v>122</v>
      </c>
      <c r="E85" s="57">
        <f t="shared" si="40"/>
        <v>2</v>
      </c>
      <c r="F85" s="58">
        <v>469.62</v>
      </c>
      <c r="G85" s="58">
        <f t="shared" si="41"/>
        <v>587.97</v>
      </c>
      <c r="H85" s="133">
        <f t="shared" si="42"/>
        <v>1175.94</v>
      </c>
      <c r="I85" s="44"/>
      <c r="J85" s="41">
        <f>I85+'NAV - BM01'!J84</f>
        <v>0</v>
      </c>
      <c r="K85" s="42">
        <f t="shared" si="43"/>
        <v>0</v>
      </c>
      <c r="L85" s="42">
        <f t="shared" si="44"/>
        <v>0</v>
      </c>
      <c r="M85" s="1"/>
      <c r="N85" s="38">
        <v>2</v>
      </c>
      <c r="O85" s="137">
        <f t="shared" si="45"/>
        <v>0</v>
      </c>
    </row>
    <row r="86" spans="1:15" ht="15.75" customHeight="1">
      <c r="A86" s="132">
        <v>39361</v>
      </c>
      <c r="B86" s="86" t="s">
        <v>161</v>
      </c>
      <c r="C86" s="37" t="s">
        <v>162</v>
      </c>
      <c r="D86" s="36" t="s">
        <v>122</v>
      </c>
      <c r="E86" s="57">
        <f t="shared" si="40"/>
        <v>0</v>
      </c>
      <c r="F86" s="58">
        <v>1793.85</v>
      </c>
      <c r="G86" s="58">
        <f t="shared" si="41"/>
        <v>2245.9</v>
      </c>
      <c r="H86" s="133">
        <f t="shared" si="42"/>
        <v>0</v>
      </c>
      <c r="I86" s="44"/>
      <c r="J86" s="41">
        <f>I86+'NAV - BM01'!J85</f>
        <v>1</v>
      </c>
      <c r="K86" s="42">
        <f t="shared" si="43"/>
        <v>0</v>
      </c>
      <c r="L86" s="42">
        <f t="shared" si="44"/>
        <v>0</v>
      </c>
      <c r="M86" s="1"/>
      <c r="N86" s="38">
        <v>0</v>
      </c>
      <c r="O86" s="137"/>
    </row>
    <row r="87" spans="1:15" ht="15.75" customHeight="1">
      <c r="A87" s="132">
        <v>98058</v>
      </c>
      <c r="B87" s="86" t="s">
        <v>163</v>
      </c>
      <c r="C87" s="37" t="s">
        <v>164</v>
      </c>
      <c r="D87" s="36" t="s">
        <v>122</v>
      </c>
      <c r="E87" s="57">
        <f t="shared" si="40"/>
        <v>0</v>
      </c>
      <c r="F87" s="58">
        <v>1793.85</v>
      </c>
      <c r="G87" s="58">
        <f t="shared" si="41"/>
        <v>2245.9</v>
      </c>
      <c r="H87" s="133">
        <f t="shared" si="42"/>
        <v>0</v>
      </c>
      <c r="I87" s="44"/>
      <c r="J87" s="41">
        <f>I87+'NAV - BM01'!J86</f>
        <v>1</v>
      </c>
      <c r="K87" s="42">
        <f t="shared" si="43"/>
        <v>0</v>
      </c>
      <c r="L87" s="42">
        <f t="shared" si="44"/>
        <v>0</v>
      </c>
      <c r="M87" s="1"/>
      <c r="N87" s="38">
        <v>0</v>
      </c>
      <c r="O87" s="137"/>
    </row>
    <row r="88" spans="1:15" ht="15.75" customHeight="1">
      <c r="A88" s="150">
        <v>98062</v>
      </c>
      <c r="B88" s="86" t="s">
        <v>165</v>
      </c>
      <c r="C88" s="92" t="s">
        <v>166</v>
      </c>
      <c r="D88" s="60" t="s">
        <v>122</v>
      </c>
      <c r="E88" s="57">
        <f t="shared" si="40"/>
        <v>0</v>
      </c>
      <c r="F88" s="64">
        <v>2977.07</v>
      </c>
      <c r="G88" s="58">
        <f t="shared" si="41"/>
        <v>3727.3</v>
      </c>
      <c r="H88" s="133">
        <f t="shared" si="42"/>
        <v>0</v>
      </c>
      <c r="I88" s="67"/>
      <c r="J88" s="41">
        <f>I88+'NAV - BM01'!J87</f>
        <v>1</v>
      </c>
      <c r="K88" s="94">
        <f t="shared" si="43"/>
        <v>0</v>
      </c>
      <c r="L88" s="94">
        <f t="shared" si="44"/>
        <v>0</v>
      </c>
      <c r="M88" s="1"/>
      <c r="N88" s="93">
        <v>0</v>
      </c>
      <c r="O88" s="137"/>
    </row>
    <row r="89" spans="1:15" ht="15.75" customHeight="1">
      <c r="A89" s="150">
        <v>102705</v>
      </c>
      <c r="B89" s="86" t="s">
        <v>167</v>
      </c>
      <c r="C89" s="92" t="s">
        <v>168</v>
      </c>
      <c r="D89" s="60" t="s">
        <v>82</v>
      </c>
      <c r="E89" s="57">
        <f t="shared" si="40"/>
        <v>28</v>
      </c>
      <c r="F89" s="64">
        <v>75.81</v>
      </c>
      <c r="G89" s="58">
        <f t="shared" si="41"/>
        <v>94.91</v>
      </c>
      <c r="H89" s="133">
        <f t="shared" si="42"/>
        <v>2657.48</v>
      </c>
      <c r="I89" s="67"/>
      <c r="J89" s="41">
        <f>I89+'NAV - BM01'!J88</f>
        <v>0</v>
      </c>
      <c r="K89" s="94">
        <f t="shared" si="43"/>
        <v>0</v>
      </c>
      <c r="L89" s="94">
        <f t="shared" si="44"/>
        <v>0</v>
      </c>
      <c r="M89" s="1"/>
      <c r="N89" s="93">
        <v>28</v>
      </c>
      <c r="O89" s="137">
        <f>((E89/N89)-1)</f>
        <v>0</v>
      </c>
    </row>
    <row r="90" spans="1:15" ht="15.75" customHeight="1">
      <c r="A90" s="144"/>
      <c r="B90" s="69"/>
      <c r="C90" s="84"/>
      <c r="D90" s="69"/>
      <c r="E90" s="71"/>
      <c r="F90" s="145"/>
      <c r="G90" s="145"/>
      <c r="H90" s="146"/>
      <c r="I90" s="71"/>
      <c r="J90" s="71"/>
      <c r="K90" s="71"/>
      <c r="L90" s="72"/>
      <c r="M90" s="1"/>
      <c r="N90" s="69"/>
      <c r="O90" s="137"/>
    </row>
    <row r="91" spans="1:15" ht="15.75" customHeight="1">
      <c r="A91" s="147"/>
      <c r="B91" s="74">
        <v>8</v>
      </c>
      <c r="C91" s="74" t="s">
        <v>169</v>
      </c>
      <c r="D91" s="74"/>
      <c r="E91" s="78"/>
      <c r="F91" s="148"/>
      <c r="G91" s="148"/>
      <c r="H91" s="149">
        <f>SUM(H92:H99)</f>
        <v>5862.4199999999992</v>
      </c>
      <c r="I91" s="134"/>
      <c r="J91" s="78"/>
      <c r="K91" s="79">
        <f>SUM(K92:K99)</f>
        <v>0</v>
      </c>
      <c r="L91" s="80">
        <f>SUM(L92:L96)</f>
        <v>0</v>
      </c>
      <c r="M91" s="1"/>
      <c r="N91" s="74"/>
      <c r="O91" s="137"/>
    </row>
    <row r="92" spans="1:15" ht="15.75" customHeight="1">
      <c r="A92" s="151">
        <v>39390</v>
      </c>
      <c r="B92" s="86" t="s">
        <v>170</v>
      </c>
      <c r="C92" s="55" t="s">
        <v>171</v>
      </c>
      <c r="D92" s="86" t="s">
        <v>122</v>
      </c>
      <c r="E92" s="57">
        <f t="shared" ref="E92:E99" si="46">((100%-J92)*N92)</f>
        <v>12</v>
      </c>
      <c r="F92" s="58">
        <v>23.51</v>
      </c>
      <c r="G92" s="58">
        <f t="shared" ref="G92:G99" si="47">ROUND((F92*$E$3)+F92,2)</f>
        <v>29.43</v>
      </c>
      <c r="H92" s="133">
        <f t="shared" ref="H92:H99" si="48">ROUND(ROUND(E92,2)*G92,2)</f>
        <v>353.16</v>
      </c>
      <c r="I92" s="40"/>
      <c r="J92" s="41">
        <f>I92+'NAV - BM01'!J91</f>
        <v>0</v>
      </c>
      <c r="K92" s="42">
        <f t="shared" ref="K92:K99" si="49">I92*H92</f>
        <v>0</v>
      </c>
      <c r="L92" s="42">
        <f t="shared" ref="L92:L99" si="50">J92*H92</f>
        <v>0</v>
      </c>
      <c r="M92" s="1"/>
      <c r="N92" s="87">
        <v>12</v>
      </c>
      <c r="O92" s="137">
        <f t="shared" ref="O92:O99" si="51">((E92/N92)-1)</f>
        <v>0</v>
      </c>
    </row>
    <row r="93" spans="1:15" ht="15.75" customHeight="1">
      <c r="A93" s="132">
        <v>91926</v>
      </c>
      <c r="B93" s="36" t="s">
        <v>172</v>
      </c>
      <c r="C93" s="37" t="s">
        <v>173</v>
      </c>
      <c r="D93" s="36" t="s">
        <v>82</v>
      </c>
      <c r="E93" s="57">
        <f t="shared" si="46"/>
        <v>185</v>
      </c>
      <c r="F93" s="58">
        <v>4.8899999999999997</v>
      </c>
      <c r="G93" s="58">
        <f t="shared" si="47"/>
        <v>6.12</v>
      </c>
      <c r="H93" s="133">
        <f t="shared" si="48"/>
        <v>1132.2</v>
      </c>
      <c r="I93" s="44"/>
      <c r="J93" s="41">
        <f>I93+'NAV - BM01'!J92</f>
        <v>0</v>
      </c>
      <c r="K93" s="42">
        <f t="shared" si="49"/>
        <v>0</v>
      </c>
      <c r="L93" s="42">
        <f t="shared" si="50"/>
        <v>0</v>
      </c>
      <c r="M93" s="1"/>
      <c r="N93" s="38">
        <v>185</v>
      </c>
      <c r="O93" s="137">
        <f t="shared" si="51"/>
        <v>0</v>
      </c>
    </row>
    <row r="94" spans="1:15" ht="15.75" customHeight="1">
      <c r="A94" s="132">
        <v>1872</v>
      </c>
      <c r="B94" s="36" t="s">
        <v>174</v>
      </c>
      <c r="C94" s="37" t="s">
        <v>175</v>
      </c>
      <c r="D94" s="36" t="s">
        <v>122</v>
      </c>
      <c r="E94" s="57">
        <f t="shared" si="46"/>
        <v>36</v>
      </c>
      <c r="F94" s="58">
        <v>2.86</v>
      </c>
      <c r="G94" s="58">
        <f t="shared" si="47"/>
        <v>3.58</v>
      </c>
      <c r="H94" s="133">
        <f t="shared" si="48"/>
        <v>128.88</v>
      </c>
      <c r="I94" s="44"/>
      <c r="J94" s="41">
        <f>I94+'NAV - BM01'!J93</f>
        <v>0</v>
      </c>
      <c r="K94" s="42">
        <f t="shared" si="49"/>
        <v>0</v>
      </c>
      <c r="L94" s="42">
        <f t="shared" si="50"/>
        <v>0</v>
      </c>
      <c r="M94" s="1"/>
      <c r="N94" s="38">
        <v>36</v>
      </c>
      <c r="O94" s="137">
        <f t="shared" si="51"/>
        <v>0</v>
      </c>
    </row>
    <row r="95" spans="1:15" ht="15.75" customHeight="1">
      <c r="A95" s="132">
        <v>91834</v>
      </c>
      <c r="B95" s="36" t="s">
        <v>176</v>
      </c>
      <c r="C95" s="37" t="s">
        <v>177</v>
      </c>
      <c r="D95" s="36" t="s">
        <v>82</v>
      </c>
      <c r="E95" s="57">
        <f t="shared" si="46"/>
        <v>125</v>
      </c>
      <c r="F95" s="58">
        <v>19.48</v>
      </c>
      <c r="G95" s="58">
        <f t="shared" si="47"/>
        <v>24.39</v>
      </c>
      <c r="H95" s="133">
        <f t="shared" si="48"/>
        <v>3048.75</v>
      </c>
      <c r="I95" s="44"/>
      <c r="J95" s="41">
        <f>I95+'NAV - BM01'!J94</f>
        <v>0</v>
      </c>
      <c r="K95" s="42">
        <f t="shared" si="49"/>
        <v>0</v>
      </c>
      <c r="L95" s="42">
        <f t="shared" si="50"/>
        <v>0</v>
      </c>
      <c r="M95" s="1"/>
      <c r="N95" s="38">
        <v>125</v>
      </c>
      <c r="O95" s="137">
        <f t="shared" si="51"/>
        <v>0</v>
      </c>
    </row>
    <row r="96" spans="1:15" ht="15.75" customHeight="1">
      <c r="A96" s="132">
        <v>91996</v>
      </c>
      <c r="B96" s="36" t="s">
        <v>178</v>
      </c>
      <c r="C96" s="37" t="s">
        <v>179</v>
      </c>
      <c r="D96" s="36" t="s">
        <v>122</v>
      </c>
      <c r="E96" s="57">
        <f t="shared" si="46"/>
        <v>18</v>
      </c>
      <c r="F96" s="58">
        <v>40.47</v>
      </c>
      <c r="G96" s="58">
        <f t="shared" si="47"/>
        <v>50.67</v>
      </c>
      <c r="H96" s="133">
        <f t="shared" si="48"/>
        <v>912.06</v>
      </c>
      <c r="I96" s="44"/>
      <c r="J96" s="41">
        <f>I96+'NAV - BM01'!J95</f>
        <v>0</v>
      </c>
      <c r="K96" s="42">
        <f t="shared" si="49"/>
        <v>0</v>
      </c>
      <c r="L96" s="42">
        <f t="shared" si="50"/>
        <v>0</v>
      </c>
      <c r="M96" s="1"/>
      <c r="N96" s="38">
        <v>18</v>
      </c>
      <c r="O96" s="137">
        <f t="shared" si="51"/>
        <v>0</v>
      </c>
    </row>
    <row r="97" spans="1:15" ht="15.75" customHeight="1">
      <c r="A97" s="132">
        <v>91952</v>
      </c>
      <c r="B97" s="36" t="s">
        <v>180</v>
      </c>
      <c r="C97" s="37" t="s">
        <v>181</v>
      </c>
      <c r="D97" s="36" t="s">
        <v>122</v>
      </c>
      <c r="E97" s="57">
        <f t="shared" si="46"/>
        <v>8</v>
      </c>
      <c r="F97" s="58">
        <v>21.68</v>
      </c>
      <c r="G97" s="58">
        <f t="shared" si="47"/>
        <v>27.14</v>
      </c>
      <c r="H97" s="133">
        <f t="shared" si="48"/>
        <v>217.12</v>
      </c>
      <c r="I97" s="44"/>
      <c r="J97" s="41">
        <f>I97+'NAV - BM01'!J96</f>
        <v>0</v>
      </c>
      <c r="K97" s="42">
        <f t="shared" si="49"/>
        <v>0</v>
      </c>
      <c r="L97" s="42">
        <f t="shared" si="50"/>
        <v>0</v>
      </c>
      <c r="M97" s="1"/>
      <c r="N97" s="38">
        <v>8</v>
      </c>
      <c r="O97" s="137">
        <f t="shared" si="51"/>
        <v>0</v>
      </c>
    </row>
    <row r="98" spans="1:15" ht="15.75" customHeight="1">
      <c r="A98" s="132">
        <v>93656</v>
      </c>
      <c r="B98" s="36" t="s">
        <v>182</v>
      </c>
      <c r="C98" s="37" t="s">
        <v>183</v>
      </c>
      <c r="D98" s="36" t="s">
        <v>122</v>
      </c>
      <c r="E98" s="57">
        <f t="shared" si="46"/>
        <v>1</v>
      </c>
      <c r="F98" s="58">
        <v>12.82</v>
      </c>
      <c r="G98" s="58">
        <f t="shared" si="47"/>
        <v>16.05</v>
      </c>
      <c r="H98" s="133">
        <f t="shared" si="48"/>
        <v>16.05</v>
      </c>
      <c r="I98" s="44"/>
      <c r="J98" s="41">
        <f>I98+'NAV - BM01'!J97</f>
        <v>0</v>
      </c>
      <c r="K98" s="42">
        <f t="shared" si="49"/>
        <v>0</v>
      </c>
      <c r="L98" s="42">
        <f t="shared" si="50"/>
        <v>0</v>
      </c>
      <c r="M98" s="1"/>
      <c r="N98" s="38">
        <v>1</v>
      </c>
      <c r="O98" s="137">
        <f t="shared" si="51"/>
        <v>0</v>
      </c>
    </row>
    <row r="99" spans="1:15" ht="15.75" customHeight="1">
      <c r="A99" s="150">
        <v>93654</v>
      </c>
      <c r="B99" s="60" t="s">
        <v>184</v>
      </c>
      <c r="C99" s="92" t="s">
        <v>185</v>
      </c>
      <c r="D99" s="60" t="s">
        <v>122</v>
      </c>
      <c r="E99" s="57">
        <f t="shared" si="46"/>
        <v>4</v>
      </c>
      <c r="F99" s="64">
        <v>10.82</v>
      </c>
      <c r="G99" s="58">
        <f t="shared" si="47"/>
        <v>13.55</v>
      </c>
      <c r="H99" s="133">
        <f t="shared" si="48"/>
        <v>54.2</v>
      </c>
      <c r="I99" s="67"/>
      <c r="J99" s="41">
        <f>I99+'NAV - BM01'!J98</f>
        <v>0</v>
      </c>
      <c r="K99" s="68">
        <f t="shared" si="49"/>
        <v>0</v>
      </c>
      <c r="L99" s="68">
        <f t="shared" si="50"/>
        <v>0</v>
      </c>
      <c r="M99" s="1"/>
      <c r="N99" s="93">
        <v>4</v>
      </c>
      <c r="O99" s="137">
        <f t="shared" si="51"/>
        <v>0</v>
      </c>
    </row>
    <row r="100" spans="1:15" ht="15.75" customHeight="1">
      <c r="A100" s="144"/>
      <c r="B100" s="69"/>
      <c r="C100" s="84"/>
      <c r="D100" s="69"/>
      <c r="E100" s="71"/>
      <c r="F100" s="145"/>
      <c r="G100" s="145"/>
      <c r="H100" s="146"/>
      <c r="I100" s="71"/>
      <c r="J100" s="71"/>
      <c r="K100" s="71"/>
      <c r="L100" s="72"/>
      <c r="M100" s="1"/>
      <c r="N100" s="69"/>
      <c r="O100" s="137"/>
    </row>
    <row r="101" spans="1:15" ht="15.75" customHeight="1">
      <c r="A101" s="147"/>
      <c r="B101" s="74">
        <v>9</v>
      </c>
      <c r="C101" s="74" t="s">
        <v>186</v>
      </c>
      <c r="D101" s="74"/>
      <c r="E101" s="78"/>
      <c r="F101" s="148"/>
      <c r="G101" s="148"/>
      <c r="H101" s="149">
        <f>SUM(H102)</f>
        <v>431.92</v>
      </c>
      <c r="I101" s="134"/>
      <c r="J101" s="78"/>
      <c r="K101" s="79">
        <f t="shared" ref="K101:L101" si="52">SUM(K102)</f>
        <v>0</v>
      </c>
      <c r="L101" s="80">
        <f t="shared" si="52"/>
        <v>0</v>
      </c>
      <c r="M101" s="1"/>
      <c r="N101" s="74"/>
      <c r="O101" s="137"/>
    </row>
    <row r="102" spans="1:15" ht="15.75" customHeight="1">
      <c r="A102" s="152">
        <v>99814</v>
      </c>
      <c r="B102" s="90" t="s">
        <v>187</v>
      </c>
      <c r="C102" s="61" t="s">
        <v>188</v>
      </c>
      <c r="D102" s="90" t="s">
        <v>27</v>
      </c>
      <c r="E102" s="57">
        <f>((100%-J102)*N102)</f>
        <v>198.13</v>
      </c>
      <c r="F102" s="64">
        <v>1.74</v>
      </c>
      <c r="G102" s="58">
        <f>ROUND((F102*$E$3)+F102,2)</f>
        <v>2.1800000000000002</v>
      </c>
      <c r="H102" s="133">
        <f>ROUND(ROUND(E102,2)*G102,2)</f>
        <v>431.92</v>
      </c>
      <c r="I102" s="95"/>
      <c r="J102" s="41">
        <f>I102+'NAV - BM01'!J101</f>
        <v>0</v>
      </c>
      <c r="K102" s="68">
        <f>I102*H102</f>
        <v>0</v>
      </c>
      <c r="L102" s="68">
        <f>J102*H102</f>
        <v>0</v>
      </c>
      <c r="M102" s="1"/>
      <c r="N102" s="90">
        <v>198.13</v>
      </c>
      <c r="O102" s="137">
        <f>((E102/N102)-1)</f>
        <v>0</v>
      </c>
    </row>
    <row r="103" spans="1:15" ht="15.75" customHeight="1">
      <c r="A103" s="144"/>
      <c r="B103" s="69"/>
      <c r="C103" s="84"/>
      <c r="D103" s="69"/>
      <c r="E103" s="71"/>
      <c r="F103" s="145"/>
      <c r="G103" s="145"/>
      <c r="H103" s="146"/>
      <c r="I103" s="71"/>
      <c r="J103" s="71"/>
      <c r="K103" s="71"/>
      <c r="L103" s="72"/>
      <c r="M103" s="1"/>
      <c r="N103" s="1"/>
    </row>
    <row r="104" spans="1:15" ht="15.75" customHeight="1">
      <c r="A104" s="153"/>
      <c r="B104" s="154"/>
      <c r="C104" s="154"/>
      <c r="D104" s="154"/>
      <c r="E104" s="155"/>
      <c r="F104" s="155"/>
      <c r="G104" s="156" t="s">
        <v>189</v>
      </c>
      <c r="H104" s="157">
        <f>H9+H14+H35+H39+H53+H67+H74+H91+H101</f>
        <v>195822.04</v>
      </c>
      <c r="I104" s="158"/>
      <c r="J104" s="101">
        <f>L104/H104</f>
        <v>2.9807610011620758E-2</v>
      </c>
      <c r="K104" s="102">
        <f t="shared" ref="K104:L104" si="53">K67+K74+K53+K91+K101+K39+K35+K14+K9</f>
        <v>4069.3365000000003</v>
      </c>
      <c r="L104" s="103">
        <f t="shared" si="53"/>
        <v>5836.987000000001</v>
      </c>
      <c r="M104" s="1"/>
      <c r="N104" s="1"/>
    </row>
    <row r="105" spans="1:15" ht="15.75" customHeight="1">
      <c r="A105" s="105"/>
      <c r="B105" s="106"/>
      <c r="C105" s="106"/>
      <c r="D105" s="106"/>
      <c r="E105" s="17"/>
      <c r="F105" s="17"/>
      <c r="G105" s="159"/>
      <c r="H105" s="160"/>
      <c r="L105" s="1"/>
      <c r="M105" s="1"/>
      <c r="N105" s="1"/>
    </row>
    <row r="106" spans="1:15" ht="15.75" customHeight="1">
      <c r="A106" s="104" t="s">
        <v>200</v>
      </c>
      <c r="B106" s="12"/>
      <c r="C106" s="12"/>
      <c r="E106" s="17"/>
      <c r="F106" s="17"/>
      <c r="G106" s="17"/>
      <c r="H106" s="17"/>
      <c r="L106" s="1"/>
      <c r="M106" s="1"/>
      <c r="N106" s="1"/>
    </row>
    <row r="107" spans="1:15" ht="15.75" customHeight="1">
      <c r="A107" s="105"/>
      <c r="E107" s="17"/>
      <c r="F107" s="17"/>
      <c r="G107" s="17"/>
      <c r="H107" s="17"/>
      <c r="L107" s="1"/>
      <c r="M107" s="1"/>
      <c r="N107" s="1"/>
    </row>
    <row r="108" spans="1:15" ht="15.75" customHeight="1">
      <c r="A108" s="105"/>
      <c r="E108" s="17"/>
      <c r="F108" s="17"/>
      <c r="G108" s="17"/>
      <c r="H108" s="17"/>
      <c r="L108" s="1"/>
      <c r="M108" s="1"/>
      <c r="N108" s="1"/>
    </row>
    <row r="109" spans="1:15" ht="15.75" customHeight="1">
      <c r="A109" s="105"/>
      <c r="E109" s="17"/>
      <c r="F109" s="17"/>
      <c r="G109" s="17"/>
      <c r="H109" s="17"/>
      <c r="L109" s="1"/>
      <c r="M109" s="1"/>
      <c r="N109" s="1"/>
    </row>
    <row r="110" spans="1:15" ht="15.75" customHeight="1">
      <c r="A110" s="105"/>
      <c r="E110" s="17"/>
      <c r="F110" s="17"/>
      <c r="G110" s="17"/>
      <c r="H110" s="17"/>
      <c r="L110" s="1"/>
      <c r="M110" s="1"/>
      <c r="N110" s="1"/>
    </row>
    <row r="111" spans="1:15" ht="15.75" customHeight="1">
      <c r="A111" s="105"/>
      <c r="C111" s="106" t="s">
        <v>191</v>
      </c>
      <c r="D111" s="106" t="s">
        <v>192</v>
      </c>
      <c r="E111" s="17"/>
      <c r="F111" s="17"/>
      <c r="G111" s="17"/>
      <c r="H111" s="17"/>
      <c r="L111" s="1"/>
      <c r="M111" s="1"/>
      <c r="N111" s="1"/>
    </row>
    <row r="112" spans="1:15" ht="15.75" customHeight="1">
      <c r="A112" s="105"/>
      <c r="C112" s="106" t="s">
        <v>193</v>
      </c>
      <c r="D112" s="200" t="s">
        <v>194</v>
      </c>
      <c r="E112" s="201"/>
      <c r="F112" s="201"/>
      <c r="G112" s="17"/>
      <c r="H112" s="17"/>
      <c r="L112" s="1"/>
      <c r="M112" s="1"/>
      <c r="N112" s="1"/>
    </row>
    <row r="113" spans="1:14" ht="15.75" customHeight="1">
      <c r="A113" s="105"/>
      <c r="E113" s="17"/>
      <c r="F113" s="17"/>
      <c r="G113" s="17"/>
      <c r="H113" s="17"/>
      <c r="L113" s="1"/>
      <c r="M113" s="1"/>
      <c r="N113" s="1"/>
    </row>
    <row r="114" spans="1:14" ht="15.75" customHeight="1">
      <c r="A114" s="105"/>
      <c r="E114" s="17"/>
      <c r="F114" s="17"/>
      <c r="G114" s="17"/>
      <c r="H114" s="17"/>
      <c r="L114" s="1"/>
      <c r="M114" s="1"/>
      <c r="N114" s="1"/>
    </row>
    <row r="115" spans="1:14" ht="15.75" customHeight="1">
      <c r="A115" s="105"/>
      <c r="E115" s="17"/>
      <c r="F115" s="17"/>
      <c r="G115" s="17"/>
      <c r="H115" s="17"/>
      <c r="L115" s="1"/>
      <c r="M115" s="1"/>
      <c r="N115" s="1"/>
    </row>
    <row r="116" spans="1:14" ht="15.75" customHeight="1">
      <c r="A116" s="105"/>
      <c r="E116" s="17"/>
      <c r="F116" s="17"/>
      <c r="G116" s="17"/>
      <c r="H116" s="17"/>
      <c r="L116" s="1"/>
      <c r="M116" s="1"/>
      <c r="N116" s="1"/>
    </row>
    <row r="117" spans="1:14" ht="15.75" customHeight="1">
      <c r="A117" s="105"/>
      <c r="E117" s="17"/>
      <c r="F117" s="17"/>
      <c r="G117" s="17"/>
      <c r="H117" s="17"/>
      <c r="L117" s="1"/>
      <c r="M117" s="1"/>
      <c r="N117" s="1"/>
    </row>
    <row r="118" spans="1:14" ht="15.75" customHeight="1">
      <c r="A118" s="105"/>
      <c r="E118" s="17"/>
      <c r="F118" s="17"/>
      <c r="G118" s="17"/>
      <c r="H118" s="17"/>
      <c r="L118" s="1"/>
      <c r="M118" s="1"/>
      <c r="N118" s="1"/>
    </row>
    <row r="119" spans="1:14" ht="15.75" customHeight="1">
      <c r="A119" s="105"/>
      <c r="E119" s="17"/>
      <c r="F119" s="17"/>
      <c r="G119" s="17"/>
      <c r="H119" s="17"/>
      <c r="L119" s="1"/>
      <c r="M119" s="1"/>
      <c r="N119" s="1"/>
    </row>
    <row r="120" spans="1:14" ht="15.75" customHeight="1">
      <c r="A120" s="105"/>
      <c r="E120" s="17"/>
      <c r="F120" s="17"/>
      <c r="G120" s="17"/>
      <c r="H120" s="17"/>
      <c r="L120" s="1"/>
      <c r="M120" s="1"/>
      <c r="N120" s="1"/>
    </row>
    <row r="121" spans="1:14" ht="15.75" customHeight="1">
      <c r="A121" s="105"/>
      <c r="E121" s="17"/>
      <c r="F121" s="17"/>
      <c r="G121" s="17"/>
      <c r="H121" s="17"/>
      <c r="L121" s="1"/>
      <c r="M121" s="1"/>
      <c r="N121" s="1"/>
    </row>
    <row r="122" spans="1:14" ht="15.75" customHeight="1">
      <c r="A122" s="105"/>
      <c r="E122" s="17"/>
      <c r="F122" s="17"/>
      <c r="G122" s="17"/>
      <c r="H122" s="17"/>
      <c r="L122" s="1"/>
      <c r="M122" s="1"/>
      <c r="N122" s="1"/>
    </row>
    <row r="123" spans="1:14" ht="15.75" customHeight="1">
      <c r="A123" s="105"/>
      <c r="E123" s="17"/>
      <c r="F123" s="17"/>
      <c r="G123" s="17"/>
      <c r="H123" s="17"/>
      <c r="L123" s="1"/>
      <c r="M123" s="1"/>
      <c r="N123" s="1"/>
    </row>
    <row r="124" spans="1:14" ht="15.75" customHeight="1">
      <c r="A124" s="105"/>
      <c r="E124" s="17"/>
      <c r="F124" s="17"/>
      <c r="G124" s="17"/>
      <c r="H124" s="17"/>
      <c r="L124" s="1"/>
      <c r="M124" s="1"/>
      <c r="N124" s="1"/>
    </row>
    <row r="125" spans="1:14" ht="15.75" customHeight="1">
      <c r="A125" s="105"/>
      <c r="E125" s="17"/>
      <c r="F125" s="17"/>
      <c r="G125" s="17"/>
      <c r="H125" s="17"/>
      <c r="L125" s="1"/>
      <c r="M125" s="1"/>
      <c r="N125" s="1"/>
    </row>
    <row r="126" spans="1:14" ht="15.75" customHeight="1">
      <c r="A126" s="105"/>
      <c r="E126" s="17"/>
      <c r="F126" s="17"/>
      <c r="G126" s="17"/>
      <c r="H126" s="17"/>
      <c r="L126" s="1"/>
      <c r="M126" s="1"/>
      <c r="N126" s="1"/>
    </row>
    <row r="127" spans="1:14" ht="15.75" customHeight="1">
      <c r="A127" s="105"/>
      <c r="E127" s="17"/>
      <c r="F127" s="17"/>
      <c r="G127" s="17"/>
      <c r="H127" s="17"/>
      <c r="L127" s="1"/>
      <c r="M127" s="1"/>
      <c r="N127" s="1"/>
    </row>
    <row r="128" spans="1:14" ht="15.75" customHeight="1">
      <c r="A128" s="105"/>
      <c r="E128" s="17"/>
      <c r="F128" s="17"/>
      <c r="G128" s="17"/>
      <c r="H128" s="17"/>
      <c r="L128" s="1"/>
      <c r="M128" s="1"/>
      <c r="N128" s="1"/>
    </row>
    <row r="129" spans="1:14" ht="15.75" customHeight="1">
      <c r="A129" s="105"/>
      <c r="E129" s="17"/>
      <c r="F129" s="17"/>
      <c r="G129" s="17"/>
      <c r="H129" s="17"/>
      <c r="L129" s="1"/>
      <c r="M129" s="1"/>
      <c r="N129" s="1"/>
    </row>
    <row r="130" spans="1:14" ht="15.75" customHeight="1">
      <c r="A130" s="105"/>
      <c r="E130" s="17"/>
      <c r="F130" s="17"/>
      <c r="G130" s="17"/>
      <c r="H130" s="17"/>
      <c r="L130" s="1"/>
      <c r="M130" s="1"/>
      <c r="N130" s="1"/>
    </row>
    <row r="131" spans="1:14" ht="15.75" customHeight="1">
      <c r="A131" s="105"/>
      <c r="E131" s="17"/>
      <c r="F131" s="17"/>
      <c r="G131" s="17"/>
      <c r="H131" s="17"/>
      <c r="L131" s="1"/>
      <c r="M131" s="1"/>
      <c r="N131" s="1"/>
    </row>
    <row r="132" spans="1:14" ht="15.75" customHeight="1">
      <c r="A132" s="105"/>
      <c r="E132" s="17"/>
      <c r="F132" s="17"/>
      <c r="G132" s="17"/>
      <c r="H132" s="17"/>
      <c r="L132" s="1"/>
      <c r="M132" s="1"/>
      <c r="N132" s="1"/>
    </row>
    <row r="133" spans="1:14" ht="15.75" customHeight="1">
      <c r="A133" s="105"/>
      <c r="E133" s="17"/>
      <c r="F133" s="17"/>
      <c r="G133" s="17"/>
      <c r="H133" s="17"/>
      <c r="L133" s="1"/>
      <c r="M133" s="1"/>
      <c r="N133" s="1"/>
    </row>
    <row r="134" spans="1:14" ht="15.75" customHeight="1">
      <c r="A134" s="105"/>
      <c r="E134" s="17"/>
      <c r="F134" s="17"/>
      <c r="G134" s="17"/>
      <c r="H134" s="17"/>
      <c r="L134" s="1"/>
      <c r="M134" s="1"/>
      <c r="N134" s="1"/>
    </row>
    <row r="135" spans="1:14" ht="15.75" customHeight="1">
      <c r="A135" s="105"/>
      <c r="E135" s="17"/>
      <c r="F135" s="17"/>
      <c r="G135" s="17"/>
      <c r="H135" s="17"/>
      <c r="L135" s="1"/>
      <c r="M135" s="1"/>
      <c r="N135" s="1"/>
    </row>
    <row r="136" spans="1:14" ht="15.75" customHeight="1">
      <c r="A136" s="105"/>
      <c r="E136" s="17"/>
      <c r="F136" s="17"/>
      <c r="G136" s="17"/>
      <c r="H136" s="17"/>
      <c r="L136" s="1"/>
      <c r="M136" s="1"/>
      <c r="N136" s="1"/>
    </row>
    <row r="137" spans="1:14" ht="15.75" customHeight="1">
      <c r="A137" s="105"/>
      <c r="E137" s="17"/>
      <c r="F137" s="17"/>
      <c r="G137" s="17"/>
      <c r="H137" s="17"/>
      <c r="L137" s="1"/>
      <c r="M137" s="1"/>
      <c r="N137" s="1"/>
    </row>
    <row r="138" spans="1:14" ht="15.75" customHeight="1">
      <c r="A138" s="105"/>
      <c r="E138" s="17"/>
      <c r="F138" s="17"/>
      <c r="G138" s="17"/>
      <c r="H138" s="17"/>
      <c r="L138" s="1"/>
      <c r="M138" s="1"/>
      <c r="N138" s="1"/>
    </row>
    <row r="139" spans="1:14" ht="15.75" customHeight="1">
      <c r="A139" s="105"/>
      <c r="E139" s="17"/>
      <c r="F139" s="17"/>
      <c r="G139" s="17"/>
      <c r="H139" s="17"/>
      <c r="L139" s="1"/>
      <c r="M139" s="1"/>
      <c r="N139" s="1"/>
    </row>
    <row r="140" spans="1:14" ht="15.75" customHeight="1">
      <c r="A140" s="105"/>
      <c r="E140" s="17"/>
      <c r="F140" s="17"/>
      <c r="G140" s="17"/>
      <c r="H140" s="17"/>
      <c r="L140" s="1"/>
      <c r="M140" s="1"/>
      <c r="N140" s="1"/>
    </row>
    <row r="141" spans="1:14" ht="15.75" customHeight="1">
      <c r="A141" s="105"/>
      <c r="E141" s="17"/>
      <c r="F141" s="17"/>
      <c r="G141" s="17"/>
      <c r="H141" s="17"/>
      <c r="L141" s="1"/>
      <c r="M141" s="1"/>
      <c r="N141" s="1"/>
    </row>
    <row r="142" spans="1:14" ht="15.75" customHeight="1">
      <c r="A142" s="105"/>
      <c r="E142" s="17"/>
      <c r="F142" s="17"/>
      <c r="G142" s="17"/>
      <c r="H142" s="17"/>
      <c r="L142" s="1"/>
      <c r="M142" s="1"/>
      <c r="N142" s="1"/>
    </row>
    <row r="143" spans="1:14" ht="15.75" customHeight="1">
      <c r="A143" s="105"/>
      <c r="E143" s="17"/>
      <c r="F143" s="17"/>
      <c r="G143" s="17"/>
      <c r="H143" s="17"/>
      <c r="L143" s="1"/>
      <c r="M143" s="1"/>
      <c r="N143" s="1"/>
    </row>
    <row r="144" spans="1:14" ht="15.75" customHeight="1">
      <c r="A144" s="105"/>
      <c r="E144" s="17"/>
      <c r="F144" s="17"/>
      <c r="G144" s="17"/>
      <c r="H144" s="17"/>
      <c r="L144" s="1"/>
      <c r="M144" s="1"/>
      <c r="N144" s="1"/>
    </row>
    <row r="145" spans="1:14" ht="15.75" customHeight="1">
      <c r="A145" s="105"/>
      <c r="E145" s="17"/>
      <c r="F145" s="17"/>
      <c r="G145" s="17"/>
      <c r="H145" s="17"/>
      <c r="L145" s="1"/>
      <c r="M145" s="1"/>
      <c r="N145" s="1"/>
    </row>
    <row r="146" spans="1:14" ht="15.75" customHeight="1">
      <c r="A146" s="105"/>
      <c r="E146" s="17"/>
      <c r="F146" s="17"/>
      <c r="G146" s="17"/>
      <c r="H146" s="17"/>
      <c r="L146" s="1"/>
      <c r="M146" s="1"/>
      <c r="N146" s="1"/>
    </row>
    <row r="147" spans="1:14" ht="15.75" customHeight="1">
      <c r="A147" s="105"/>
      <c r="E147" s="17"/>
      <c r="F147" s="17"/>
      <c r="G147" s="17"/>
      <c r="H147" s="17"/>
      <c r="L147" s="1"/>
      <c r="M147" s="1"/>
      <c r="N147" s="1"/>
    </row>
    <row r="148" spans="1:14" ht="15.75" customHeight="1">
      <c r="A148" s="105"/>
      <c r="E148" s="17"/>
      <c r="F148" s="17"/>
      <c r="G148" s="17"/>
      <c r="H148" s="17"/>
      <c r="L148" s="1"/>
      <c r="M148" s="1"/>
      <c r="N148" s="1"/>
    </row>
    <row r="149" spans="1:14" ht="15.75" customHeight="1">
      <c r="A149" s="105"/>
      <c r="E149" s="17"/>
      <c r="F149" s="17"/>
      <c r="G149" s="17"/>
      <c r="H149" s="17"/>
      <c r="L149" s="1"/>
      <c r="M149" s="1"/>
      <c r="N149" s="1"/>
    </row>
    <row r="150" spans="1:14" ht="15.75" customHeight="1">
      <c r="A150" s="105"/>
      <c r="E150" s="17"/>
      <c r="F150" s="17"/>
      <c r="G150" s="17"/>
      <c r="H150" s="17"/>
      <c r="L150" s="1"/>
      <c r="M150" s="1"/>
      <c r="N150" s="1"/>
    </row>
    <row r="151" spans="1:14" ht="15.75" customHeight="1">
      <c r="A151" s="105"/>
      <c r="E151" s="17"/>
      <c r="F151" s="17"/>
      <c r="G151" s="17"/>
      <c r="H151" s="17"/>
      <c r="L151" s="1"/>
      <c r="M151" s="1"/>
      <c r="N151" s="1"/>
    </row>
    <row r="152" spans="1:14" ht="15.75" customHeight="1">
      <c r="A152" s="105"/>
      <c r="E152" s="17"/>
      <c r="F152" s="17"/>
      <c r="G152" s="17"/>
      <c r="H152" s="17"/>
      <c r="L152" s="1"/>
      <c r="M152" s="1"/>
      <c r="N152" s="1"/>
    </row>
    <row r="153" spans="1:14" ht="15.75" customHeight="1">
      <c r="A153" s="105"/>
      <c r="E153" s="17"/>
      <c r="F153" s="17"/>
      <c r="G153" s="17"/>
      <c r="H153" s="17"/>
      <c r="L153" s="1"/>
      <c r="M153" s="1"/>
      <c r="N153" s="1"/>
    </row>
    <row r="154" spans="1:14" ht="15.75" customHeight="1">
      <c r="A154" s="105"/>
      <c r="E154" s="17"/>
      <c r="F154" s="17"/>
      <c r="G154" s="17"/>
      <c r="H154" s="17"/>
      <c r="L154" s="1"/>
      <c r="M154" s="1"/>
      <c r="N154" s="1"/>
    </row>
    <row r="155" spans="1:14" ht="15.75" customHeight="1">
      <c r="A155" s="105"/>
      <c r="E155" s="17"/>
      <c r="F155" s="17"/>
      <c r="G155" s="17"/>
      <c r="H155" s="17"/>
      <c r="L155" s="1"/>
      <c r="M155" s="1"/>
      <c r="N155" s="1"/>
    </row>
    <row r="156" spans="1:14" ht="15.75" customHeight="1">
      <c r="A156" s="105"/>
      <c r="E156" s="17"/>
      <c r="F156" s="17"/>
      <c r="G156" s="17"/>
      <c r="H156" s="17"/>
      <c r="L156" s="1"/>
      <c r="M156" s="1"/>
      <c r="N156" s="1"/>
    </row>
    <row r="157" spans="1:14" ht="15.75" customHeight="1">
      <c r="A157" s="105"/>
      <c r="E157" s="17"/>
      <c r="F157" s="17"/>
      <c r="G157" s="17"/>
      <c r="H157" s="17"/>
      <c r="L157" s="1"/>
      <c r="M157" s="1"/>
      <c r="N157" s="1"/>
    </row>
    <row r="158" spans="1:14" ht="15.75" customHeight="1">
      <c r="A158" s="105"/>
      <c r="E158" s="17"/>
      <c r="F158" s="17"/>
      <c r="G158" s="17"/>
      <c r="H158" s="17"/>
      <c r="L158" s="1"/>
      <c r="M158" s="1"/>
      <c r="N158" s="1"/>
    </row>
    <row r="159" spans="1:14" ht="15.75" customHeight="1">
      <c r="A159" s="105"/>
      <c r="E159" s="17"/>
      <c r="F159" s="17"/>
      <c r="G159" s="17"/>
      <c r="H159" s="17"/>
      <c r="L159" s="1"/>
      <c r="M159" s="1"/>
      <c r="N159" s="1"/>
    </row>
    <row r="160" spans="1:14" ht="15.75" customHeight="1">
      <c r="A160" s="105"/>
      <c r="E160" s="17"/>
      <c r="F160" s="17"/>
      <c r="G160" s="17"/>
      <c r="H160" s="17"/>
      <c r="L160" s="1"/>
      <c r="M160" s="1"/>
      <c r="N160" s="1"/>
    </row>
    <row r="161" spans="1:14" ht="15.75" customHeight="1">
      <c r="A161" s="105"/>
      <c r="E161" s="17"/>
      <c r="F161" s="17"/>
      <c r="G161" s="17"/>
      <c r="H161" s="17"/>
      <c r="L161" s="1"/>
      <c r="M161" s="1"/>
      <c r="N161" s="1"/>
    </row>
    <row r="162" spans="1:14" ht="15.75" customHeight="1">
      <c r="A162" s="105"/>
      <c r="E162" s="17"/>
      <c r="F162" s="17"/>
      <c r="G162" s="17"/>
      <c r="H162" s="17"/>
      <c r="L162" s="1"/>
      <c r="M162" s="1"/>
      <c r="N162" s="1"/>
    </row>
    <row r="163" spans="1:14" ht="15.75" customHeight="1">
      <c r="A163" s="105"/>
      <c r="E163" s="17"/>
      <c r="F163" s="17"/>
      <c r="G163" s="17"/>
      <c r="H163" s="17"/>
      <c r="L163" s="1"/>
      <c r="M163" s="1"/>
      <c r="N163" s="1"/>
    </row>
    <row r="164" spans="1:14" ht="15.75" customHeight="1">
      <c r="A164" s="105"/>
      <c r="E164" s="17"/>
      <c r="F164" s="17"/>
      <c r="G164" s="17"/>
      <c r="H164" s="17"/>
      <c r="L164" s="1"/>
      <c r="M164" s="1"/>
      <c r="N164" s="1"/>
    </row>
    <row r="165" spans="1:14" ht="15.75" customHeight="1">
      <c r="A165" s="105"/>
      <c r="E165" s="17"/>
      <c r="F165" s="17"/>
      <c r="G165" s="17"/>
      <c r="H165" s="17"/>
      <c r="L165" s="1"/>
      <c r="M165" s="1"/>
      <c r="N165" s="1"/>
    </row>
    <row r="166" spans="1:14" ht="15.75" customHeight="1">
      <c r="A166" s="105"/>
      <c r="E166" s="17"/>
      <c r="F166" s="17"/>
      <c r="G166" s="17"/>
      <c r="H166" s="17"/>
      <c r="L166" s="1"/>
      <c r="M166" s="1"/>
      <c r="N166" s="1"/>
    </row>
    <row r="167" spans="1:14" ht="15.75" customHeight="1">
      <c r="A167" s="105"/>
      <c r="E167" s="17"/>
      <c r="F167" s="17"/>
      <c r="G167" s="17"/>
      <c r="H167" s="17"/>
      <c r="L167" s="1"/>
      <c r="M167" s="1"/>
      <c r="N167" s="1"/>
    </row>
    <row r="168" spans="1:14" ht="15.75" customHeight="1">
      <c r="A168" s="105"/>
      <c r="E168" s="17"/>
      <c r="F168" s="17"/>
      <c r="G168" s="17"/>
      <c r="H168" s="17"/>
      <c r="L168" s="1"/>
      <c r="M168" s="1"/>
      <c r="N168" s="1"/>
    </row>
    <row r="169" spans="1:14" ht="15.75" customHeight="1">
      <c r="A169" s="105"/>
      <c r="E169" s="17"/>
      <c r="F169" s="17"/>
      <c r="G169" s="17"/>
      <c r="H169" s="17"/>
      <c r="L169" s="1"/>
      <c r="M169" s="1"/>
      <c r="N169" s="1"/>
    </row>
    <row r="170" spans="1:14" ht="15.75" customHeight="1">
      <c r="A170" s="105"/>
      <c r="E170" s="17"/>
      <c r="F170" s="17"/>
      <c r="G170" s="17"/>
      <c r="H170" s="17"/>
      <c r="L170" s="1"/>
      <c r="M170" s="1"/>
      <c r="N170" s="1"/>
    </row>
    <row r="171" spans="1:14" ht="15.75" customHeight="1">
      <c r="A171" s="105"/>
      <c r="E171" s="17"/>
      <c r="F171" s="17"/>
      <c r="G171" s="17"/>
      <c r="H171" s="17"/>
      <c r="L171" s="1"/>
      <c r="M171" s="1"/>
      <c r="N171" s="1"/>
    </row>
    <row r="172" spans="1:14" ht="15.75" customHeight="1">
      <c r="A172" s="105"/>
      <c r="E172" s="17"/>
      <c r="F172" s="17"/>
      <c r="G172" s="17"/>
      <c r="H172" s="17"/>
      <c r="L172" s="1"/>
      <c r="M172" s="1"/>
      <c r="N172" s="1"/>
    </row>
    <row r="173" spans="1:14" ht="15.75" customHeight="1">
      <c r="A173" s="105"/>
      <c r="E173" s="17"/>
      <c r="F173" s="17"/>
      <c r="G173" s="17"/>
      <c r="H173" s="17"/>
      <c r="L173" s="1"/>
      <c r="M173" s="1"/>
      <c r="N173" s="1"/>
    </row>
    <row r="174" spans="1:14" ht="15.75" customHeight="1">
      <c r="A174" s="105"/>
      <c r="E174" s="17"/>
      <c r="F174" s="17"/>
      <c r="G174" s="17"/>
      <c r="H174" s="17"/>
      <c r="L174" s="1"/>
      <c r="M174" s="1"/>
      <c r="N174" s="1"/>
    </row>
    <row r="175" spans="1:14" ht="15.75" customHeight="1">
      <c r="A175" s="105"/>
      <c r="E175" s="17"/>
      <c r="F175" s="17"/>
      <c r="G175" s="17"/>
      <c r="H175" s="17"/>
      <c r="L175" s="1"/>
      <c r="M175" s="1"/>
      <c r="N175" s="1"/>
    </row>
    <row r="176" spans="1:14" ht="15.75" customHeight="1">
      <c r="A176" s="105"/>
      <c r="E176" s="17"/>
      <c r="F176" s="17"/>
      <c r="G176" s="17"/>
      <c r="H176" s="17"/>
      <c r="L176" s="1"/>
      <c r="M176" s="1"/>
      <c r="N176" s="1"/>
    </row>
    <row r="177" spans="1:14" ht="15.75" customHeight="1">
      <c r="A177" s="105"/>
      <c r="E177" s="17"/>
      <c r="F177" s="17"/>
      <c r="G177" s="17"/>
      <c r="H177" s="17"/>
      <c r="L177" s="1"/>
      <c r="M177" s="1"/>
      <c r="N177" s="1"/>
    </row>
    <row r="178" spans="1:14" ht="15.75" customHeight="1">
      <c r="A178" s="105"/>
      <c r="E178" s="17"/>
      <c r="F178" s="17"/>
      <c r="G178" s="17"/>
      <c r="H178" s="17"/>
      <c r="L178" s="1"/>
      <c r="M178" s="1"/>
      <c r="N178" s="1"/>
    </row>
    <row r="179" spans="1:14" ht="15.75" customHeight="1">
      <c r="A179" s="105"/>
      <c r="E179" s="17"/>
      <c r="F179" s="17"/>
      <c r="G179" s="17"/>
      <c r="H179" s="17"/>
      <c r="L179" s="1"/>
      <c r="M179" s="1"/>
      <c r="N179" s="1"/>
    </row>
    <row r="180" spans="1:14" ht="15.75" customHeight="1">
      <c r="A180" s="105"/>
      <c r="E180" s="17"/>
      <c r="F180" s="17"/>
      <c r="G180" s="17"/>
      <c r="H180" s="17"/>
      <c r="L180" s="1"/>
      <c r="M180" s="1"/>
      <c r="N180" s="1"/>
    </row>
    <row r="181" spans="1:14" ht="15.75" customHeight="1">
      <c r="A181" s="105"/>
      <c r="E181" s="17"/>
      <c r="F181" s="17"/>
      <c r="G181" s="17"/>
      <c r="H181" s="17"/>
      <c r="L181" s="1"/>
      <c r="M181" s="1"/>
      <c r="N181" s="1"/>
    </row>
    <row r="182" spans="1:14" ht="15.75" customHeight="1">
      <c r="A182" s="105"/>
      <c r="E182" s="17"/>
      <c r="F182" s="17"/>
      <c r="G182" s="17"/>
      <c r="H182" s="17"/>
      <c r="L182" s="1"/>
      <c r="M182" s="1"/>
      <c r="N182" s="1"/>
    </row>
    <row r="183" spans="1:14" ht="15.75" customHeight="1">
      <c r="A183" s="105"/>
      <c r="E183" s="17"/>
      <c r="F183" s="17"/>
      <c r="G183" s="17"/>
      <c r="H183" s="17"/>
      <c r="L183" s="1"/>
      <c r="M183" s="1"/>
      <c r="N183" s="1"/>
    </row>
    <row r="184" spans="1:14" ht="15.75" customHeight="1">
      <c r="A184" s="105"/>
      <c r="E184" s="17"/>
      <c r="F184" s="17"/>
      <c r="G184" s="17"/>
      <c r="H184" s="17"/>
      <c r="L184" s="1"/>
      <c r="M184" s="1"/>
      <c r="N184" s="1"/>
    </row>
    <row r="185" spans="1:14" ht="15.75" customHeight="1">
      <c r="A185" s="105"/>
      <c r="E185" s="17"/>
      <c r="F185" s="17"/>
      <c r="G185" s="17"/>
      <c r="H185" s="17"/>
      <c r="L185" s="1"/>
      <c r="M185" s="1"/>
      <c r="N185" s="1"/>
    </row>
    <row r="186" spans="1:14" ht="15.75" customHeight="1">
      <c r="A186" s="105"/>
      <c r="E186" s="17"/>
      <c r="F186" s="17"/>
      <c r="G186" s="17"/>
      <c r="H186" s="17"/>
      <c r="L186" s="1"/>
      <c r="M186" s="1"/>
      <c r="N186" s="1"/>
    </row>
    <row r="187" spans="1:14" ht="15.75" customHeight="1">
      <c r="A187" s="105"/>
      <c r="E187" s="17"/>
      <c r="F187" s="17"/>
      <c r="G187" s="17"/>
      <c r="H187" s="17"/>
      <c r="L187" s="1"/>
      <c r="M187" s="1"/>
      <c r="N187" s="1"/>
    </row>
    <row r="188" spans="1:14" ht="15.75" customHeight="1">
      <c r="A188" s="105"/>
      <c r="E188" s="17"/>
      <c r="F188" s="17"/>
      <c r="G188" s="17"/>
      <c r="H188" s="17"/>
      <c r="L188" s="1"/>
      <c r="M188" s="1"/>
      <c r="N188" s="1"/>
    </row>
    <row r="189" spans="1:14" ht="15.75" customHeight="1">
      <c r="A189" s="105"/>
      <c r="E189" s="17"/>
      <c r="F189" s="17"/>
      <c r="G189" s="17"/>
      <c r="H189" s="17"/>
      <c r="L189" s="1"/>
      <c r="M189" s="1"/>
      <c r="N189" s="1"/>
    </row>
    <row r="190" spans="1:14" ht="15.75" customHeight="1">
      <c r="A190" s="105"/>
      <c r="E190" s="17"/>
      <c r="F190" s="17"/>
      <c r="G190" s="17"/>
      <c r="H190" s="17"/>
      <c r="L190" s="1"/>
      <c r="M190" s="1"/>
      <c r="N190" s="1"/>
    </row>
    <row r="191" spans="1:14" ht="15.75" customHeight="1">
      <c r="A191" s="105"/>
      <c r="E191" s="17"/>
      <c r="F191" s="17"/>
      <c r="G191" s="17"/>
      <c r="H191" s="17"/>
      <c r="L191" s="1"/>
      <c r="M191" s="1"/>
      <c r="N191" s="1"/>
    </row>
    <row r="192" spans="1:14" ht="15.75" customHeight="1">
      <c r="A192" s="105"/>
      <c r="E192" s="17"/>
      <c r="F192" s="17"/>
      <c r="G192" s="17"/>
      <c r="H192" s="17"/>
      <c r="L192" s="1"/>
      <c r="M192" s="1"/>
      <c r="N192" s="1"/>
    </row>
    <row r="193" spans="1:14" ht="15.75" customHeight="1">
      <c r="A193" s="105"/>
      <c r="E193" s="17"/>
      <c r="F193" s="17"/>
      <c r="G193" s="17"/>
      <c r="H193" s="17"/>
      <c r="L193" s="1"/>
      <c r="M193" s="1"/>
      <c r="N193" s="1"/>
    </row>
    <row r="194" spans="1:14" ht="15.75" customHeight="1">
      <c r="A194" s="105"/>
      <c r="E194" s="17"/>
      <c r="F194" s="17"/>
      <c r="G194" s="17"/>
      <c r="H194" s="17"/>
      <c r="L194" s="1"/>
      <c r="M194" s="1"/>
      <c r="N194" s="1"/>
    </row>
    <row r="195" spans="1:14" ht="15.75" customHeight="1">
      <c r="A195" s="105"/>
      <c r="E195" s="17"/>
      <c r="F195" s="17"/>
      <c r="G195" s="17"/>
      <c r="H195" s="17"/>
      <c r="L195" s="1"/>
      <c r="M195" s="1"/>
      <c r="N195" s="1"/>
    </row>
    <row r="196" spans="1:14" ht="15.75" customHeight="1">
      <c r="A196" s="105"/>
      <c r="E196" s="17"/>
      <c r="F196" s="17"/>
      <c r="G196" s="17"/>
      <c r="H196" s="17"/>
      <c r="L196" s="1"/>
      <c r="M196" s="1"/>
      <c r="N196" s="1"/>
    </row>
    <row r="197" spans="1:14" ht="15.75" customHeight="1">
      <c r="A197" s="105"/>
      <c r="E197" s="17"/>
      <c r="F197" s="17"/>
      <c r="G197" s="17"/>
      <c r="H197" s="17"/>
      <c r="L197" s="1"/>
      <c r="M197" s="1"/>
      <c r="N197" s="1"/>
    </row>
    <row r="198" spans="1:14" ht="15.75" customHeight="1">
      <c r="A198" s="105"/>
      <c r="E198" s="17"/>
      <c r="F198" s="17"/>
      <c r="G198" s="17"/>
      <c r="H198" s="17"/>
      <c r="L198" s="1"/>
      <c r="M198" s="1"/>
      <c r="N198" s="1"/>
    </row>
    <row r="199" spans="1:14" ht="15.75" customHeight="1">
      <c r="A199" s="105"/>
      <c r="E199" s="17"/>
      <c r="F199" s="17"/>
      <c r="G199" s="17"/>
      <c r="H199" s="17"/>
      <c r="L199" s="1"/>
      <c r="M199" s="1"/>
      <c r="N199" s="1"/>
    </row>
    <row r="200" spans="1:14" ht="15.75" customHeight="1">
      <c r="A200" s="105"/>
      <c r="E200" s="17"/>
      <c r="F200" s="17"/>
      <c r="G200" s="17"/>
      <c r="H200" s="17"/>
      <c r="L200" s="1"/>
      <c r="M200" s="1"/>
      <c r="N200" s="1"/>
    </row>
    <row r="201" spans="1:14" ht="15.75" customHeight="1">
      <c r="A201" s="105"/>
      <c r="E201" s="17"/>
      <c r="F201" s="17"/>
      <c r="G201" s="17"/>
      <c r="H201" s="17"/>
      <c r="L201" s="1"/>
      <c r="M201" s="1"/>
      <c r="N201" s="1"/>
    </row>
    <row r="202" spans="1:14" ht="15.75" customHeight="1">
      <c r="A202" s="105"/>
      <c r="E202" s="17"/>
      <c r="F202" s="17"/>
      <c r="G202" s="17"/>
      <c r="H202" s="17"/>
      <c r="L202" s="1"/>
      <c r="M202" s="1"/>
      <c r="N202" s="1"/>
    </row>
    <row r="203" spans="1:14" ht="15.75" customHeight="1">
      <c r="A203" s="105"/>
      <c r="E203" s="17"/>
      <c r="F203" s="17"/>
      <c r="G203" s="17"/>
      <c r="H203" s="17"/>
      <c r="L203" s="1"/>
      <c r="M203" s="1"/>
      <c r="N203" s="1"/>
    </row>
    <row r="204" spans="1:14" ht="15.75" customHeight="1">
      <c r="A204" s="105"/>
      <c r="E204" s="17"/>
      <c r="F204" s="17"/>
      <c r="G204" s="17"/>
      <c r="H204" s="17"/>
      <c r="L204" s="1"/>
      <c r="M204" s="1"/>
      <c r="N204" s="1"/>
    </row>
    <row r="205" spans="1:14" ht="15.75" customHeight="1">
      <c r="A205" s="105"/>
      <c r="E205" s="17"/>
      <c r="F205" s="17"/>
      <c r="G205" s="17"/>
      <c r="H205" s="17"/>
      <c r="L205" s="1"/>
      <c r="M205" s="1"/>
      <c r="N205" s="1"/>
    </row>
    <row r="206" spans="1:14" ht="15.75" customHeight="1">
      <c r="A206" s="105"/>
      <c r="E206" s="17"/>
      <c r="F206" s="17"/>
      <c r="G206" s="17"/>
      <c r="H206" s="17"/>
      <c r="L206" s="1"/>
      <c r="M206" s="1"/>
      <c r="N206" s="1"/>
    </row>
    <row r="207" spans="1:14" ht="15.75" customHeight="1">
      <c r="A207" s="105"/>
      <c r="E207" s="17"/>
      <c r="F207" s="17"/>
      <c r="G207" s="17"/>
      <c r="H207" s="17"/>
      <c r="L207" s="1"/>
      <c r="M207" s="1"/>
      <c r="N207" s="1"/>
    </row>
    <row r="208" spans="1:14" ht="15.75" customHeight="1">
      <c r="A208" s="105"/>
      <c r="E208" s="17"/>
      <c r="F208" s="17"/>
      <c r="G208" s="17"/>
      <c r="H208" s="17"/>
      <c r="L208" s="1"/>
      <c r="M208" s="1"/>
      <c r="N208" s="1"/>
    </row>
    <row r="209" spans="1:14" ht="15.75" customHeight="1">
      <c r="A209" s="105"/>
      <c r="E209" s="17"/>
      <c r="F209" s="17"/>
      <c r="G209" s="17"/>
      <c r="H209" s="17"/>
      <c r="L209" s="1"/>
      <c r="M209" s="1"/>
      <c r="N209" s="1"/>
    </row>
    <row r="210" spans="1:14" ht="15.75" customHeight="1">
      <c r="A210" s="105"/>
      <c r="E210" s="17"/>
      <c r="F210" s="17"/>
      <c r="G210" s="17"/>
      <c r="H210" s="17"/>
      <c r="L210" s="1"/>
      <c r="M210" s="1"/>
      <c r="N210" s="1"/>
    </row>
    <row r="211" spans="1:14" ht="15.75" customHeight="1">
      <c r="A211" s="105"/>
      <c r="E211" s="17"/>
      <c r="F211" s="17"/>
      <c r="G211" s="17"/>
      <c r="H211" s="17"/>
      <c r="L211" s="1"/>
      <c r="M211" s="1"/>
      <c r="N211" s="1"/>
    </row>
    <row r="212" spans="1:14" ht="15.75" customHeight="1">
      <c r="A212" s="105"/>
      <c r="E212" s="17"/>
      <c r="F212" s="17"/>
      <c r="G212" s="17"/>
      <c r="H212" s="17"/>
      <c r="L212" s="1"/>
      <c r="M212" s="1"/>
      <c r="N212" s="1"/>
    </row>
    <row r="213" spans="1:14" ht="15.75" customHeight="1">
      <c r="A213" s="105"/>
      <c r="E213" s="17"/>
      <c r="F213" s="17"/>
      <c r="G213" s="17"/>
      <c r="H213" s="17"/>
      <c r="L213" s="1"/>
      <c r="M213" s="1"/>
      <c r="N213" s="1"/>
    </row>
    <row r="214" spans="1:14" ht="15.75" customHeight="1">
      <c r="A214" s="105"/>
      <c r="E214" s="17"/>
      <c r="F214" s="17"/>
      <c r="G214" s="17"/>
      <c r="H214" s="17"/>
      <c r="L214" s="1"/>
      <c r="M214" s="1"/>
      <c r="N214" s="1"/>
    </row>
    <row r="215" spans="1:14" ht="15.75" customHeight="1">
      <c r="A215" s="105"/>
      <c r="E215" s="17"/>
      <c r="F215" s="17"/>
      <c r="G215" s="17"/>
      <c r="H215" s="17"/>
      <c r="L215" s="1"/>
      <c r="M215" s="1"/>
      <c r="N215" s="1"/>
    </row>
    <row r="216" spans="1:14" ht="15.75" customHeight="1">
      <c r="A216" s="105"/>
      <c r="E216" s="17"/>
      <c r="F216" s="17"/>
      <c r="G216" s="17"/>
      <c r="H216" s="17"/>
      <c r="L216" s="1"/>
      <c r="M216" s="1"/>
      <c r="N216" s="1"/>
    </row>
    <row r="217" spans="1:14" ht="15.75" customHeight="1">
      <c r="A217" s="105"/>
      <c r="E217" s="17"/>
      <c r="F217" s="17"/>
      <c r="G217" s="17"/>
      <c r="H217" s="17"/>
      <c r="L217" s="1"/>
      <c r="M217" s="1"/>
      <c r="N217" s="1"/>
    </row>
    <row r="218" spans="1:14" ht="15.75" customHeight="1">
      <c r="A218" s="105"/>
      <c r="E218" s="17"/>
      <c r="F218" s="17"/>
      <c r="G218" s="17"/>
      <c r="H218" s="17"/>
      <c r="L218" s="1"/>
      <c r="M218" s="1"/>
      <c r="N218" s="1"/>
    </row>
    <row r="219" spans="1:14" ht="15.75" customHeight="1">
      <c r="A219" s="105"/>
      <c r="E219" s="17"/>
      <c r="F219" s="17"/>
      <c r="G219" s="17"/>
      <c r="H219" s="17"/>
      <c r="L219" s="1"/>
      <c r="M219" s="1"/>
      <c r="N219" s="1"/>
    </row>
    <row r="220" spans="1:14" ht="15.75" customHeight="1">
      <c r="A220" s="105"/>
      <c r="E220" s="17"/>
      <c r="F220" s="17"/>
      <c r="G220" s="17"/>
      <c r="H220" s="17"/>
      <c r="L220" s="1"/>
      <c r="M220" s="1"/>
      <c r="N220" s="1"/>
    </row>
    <row r="221" spans="1:14" ht="15.75" customHeight="1">
      <c r="A221" s="105"/>
      <c r="E221" s="17"/>
      <c r="F221" s="17"/>
      <c r="G221" s="17"/>
      <c r="H221" s="17"/>
      <c r="L221" s="1"/>
      <c r="M221" s="1"/>
      <c r="N221" s="1"/>
    </row>
    <row r="222" spans="1:14" ht="15.75" customHeight="1">
      <c r="A222" s="105"/>
      <c r="E222" s="17"/>
      <c r="F222" s="17"/>
      <c r="G222" s="17"/>
      <c r="H222" s="17"/>
      <c r="L222" s="1"/>
      <c r="M222" s="1"/>
      <c r="N222" s="1"/>
    </row>
    <row r="223" spans="1:14" ht="15.75" customHeight="1">
      <c r="A223" s="105"/>
      <c r="E223" s="17"/>
      <c r="F223" s="17"/>
      <c r="G223" s="17"/>
      <c r="H223" s="17"/>
      <c r="L223" s="1"/>
      <c r="M223" s="1"/>
      <c r="N223" s="1"/>
    </row>
    <row r="224" spans="1:14" ht="15.75" customHeight="1">
      <c r="A224" s="105"/>
      <c r="E224" s="17"/>
      <c r="F224" s="17"/>
      <c r="G224" s="17"/>
      <c r="H224" s="17"/>
      <c r="L224" s="1"/>
      <c r="M224" s="1"/>
      <c r="N224" s="1"/>
    </row>
    <row r="225" spans="1:14" ht="15.75" customHeight="1">
      <c r="A225" s="105"/>
      <c r="E225" s="17"/>
      <c r="F225" s="17"/>
      <c r="G225" s="17"/>
      <c r="H225" s="17"/>
      <c r="L225" s="1"/>
      <c r="M225" s="1"/>
      <c r="N225" s="1"/>
    </row>
    <row r="226" spans="1:14" ht="15.75" customHeight="1">
      <c r="A226" s="105"/>
      <c r="E226" s="17"/>
      <c r="F226" s="17"/>
      <c r="G226" s="17"/>
      <c r="H226" s="17"/>
      <c r="L226" s="1"/>
      <c r="M226" s="1"/>
      <c r="N226" s="1"/>
    </row>
    <row r="227" spans="1:14" ht="15.75" customHeight="1">
      <c r="A227" s="105"/>
      <c r="E227" s="17"/>
      <c r="F227" s="17"/>
      <c r="G227" s="17"/>
      <c r="H227" s="17"/>
      <c r="L227" s="1"/>
      <c r="M227" s="1"/>
      <c r="N227" s="1"/>
    </row>
    <row r="228" spans="1:14" ht="15.75" customHeight="1">
      <c r="A228" s="105"/>
      <c r="E228" s="17"/>
      <c r="F228" s="17"/>
      <c r="G228" s="17"/>
      <c r="H228" s="17"/>
      <c r="L228" s="1"/>
      <c r="M228" s="1"/>
      <c r="N228" s="1"/>
    </row>
    <row r="229" spans="1:14" ht="15.75" customHeight="1">
      <c r="A229" s="105"/>
      <c r="E229" s="17"/>
      <c r="F229" s="17"/>
      <c r="G229" s="17"/>
      <c r="H229" s="17"/>
      <c r="L229" s="1"/>
      <c r="M229" s="1"/>
      <c r="N229" s="1"/>
    </row>
    <row r="230" spans="1:14" ht="15.75" customHeight="1">
      <c r="A230" s="105"/>
      <c r="E230" s="17"/>
      <c r="F230" s="17"/>
      <c r="G230" s="17"/>
      <c r="H230" s="17"/>
      <c r="L230" s="1"/>
      <c r="M230" s="1"/>
      <c r="N230" s="1"/>
    </row>
    <row r="231" spans="1:14" ht="15.75" customHeight="1">
      <c r="A231" s="105"/>
      <c r="E231" s="17"/>
      <c r="F231" s="17"/>
      <c r="G231" s="17"/>
      <c r="H231" s="17"/>
      <c r="L231" s="1"/>
      <c r="M231" s="1"/>
      <c r="N231" s="1"/>
    </row>
    <row r="232" spans="1:14" ht="15.75" customHeight="1">
      <c r="A232" s="105"/>
      <c r="E232" s="17"/>
      <c r="F232" s="17"/>
      <c r="G232" s="17"/>
      <c r="H232" s="17"/>
      <c r="L232" s="1"/>
      <c r="M232" s="1"/>
      <c r="N232" s="1"/>
    </row>
    <row r="233" spans="1:14" ht="15.75" customHeight="1">
      <c r="A233" s="105"/>
      <c r="E233" s="17"/>
      <c r="F233" s="17"/>
      <c r="G233" s="17"/>
      <c r="H233" s="17"/>
      <c r="L233" s="1"/>
      <c r="M233" s="1"/>
      <c r="N233" s="1"/>
    </row>
    <row r="234" spans="1:14" ht="15.75" customHeight="1">
      <c r="A234" s="105"/>
      <c r="E234" s="17"/>
      <c r="F234" s="17"/>
      <c r="G234" s="17"/>
      <c r="H234" s="17"/>
      <c r="L234" s="1"/>
      <c r="M234" s="1"/>
      <c r="N234" s="1"/>
    </row>
    <row r="235" spans="1:14" ht="15.75" customHeight="1">
      <c r="A235" s="105"/>
      <c r="E235" s="17"/>
      <c r="F235" s="17"/>
      <c r="G235" s="17"/>
      <c r="H235" s="17"/>
      <c r="L235" s="1"/>
      <c r="M235" s="1"/>
      <c r="N235" s="1"/>
    </row>
    <row r="236" spans="1:14" ht="15.75" customHeight="1">
      <c r="A236" s="105"/>
      <c r="E236" s="17"/>
      <c r="F236" s="17"/>
      <c r="G236" s="17"/>
      <c r="H236" s="17"/>
      <c r="L236" s="1"/>
      <c r="M236" s="1"/>
      <c r="N236" s="1"/>
    </row>
    <row r="237" spans="1:14" ht="15.75" customHeight="1">
      <c r="A237" s="105"/>
      <c r="E237" s="17"/>
      <c r="F237" s="17"/>
      <c r="G237" s="17"/>
      <c r="H237" s="17"/>
      <c r="L237" s="1"/>
      <c r="M237" s="1"/>
      <c r="N237" s="1"/>
    </row>
    <row r="238" spans="1:14" ht="15.75" customHeight="1">
      <c r="A238" s="105"/>
      <c r="E238" s="17"/>
      <c r="F238" s="17"/>
      <c r="G238" s="17"/>
      <c r="H238" s="17"/>
      <c r="L238" s="1"/>
      <c r="M238" s="1"/>
      <c r="N238" s="1"/>
    </row>
    <row r="239" spans="1:14" ht="15.75" customHeight="1">
      <c r="A239" s="105"/>
      <c r="E239" s="17"/>
      <c r="F239" s="17"/>
      <c r="G239" s="17"/>
      <c r="H239" s="17"/>
      <c r="L239" s="1"/>
      <c r="M239" s="1"/>
      <c r="N239" s="1"/>
    </row>
    <row r="240" spans="1:14" ht="15.75" customHeight="1">
      <c r="A240" s="105"/>
      <c r="E240" s="17"/>
      <c r="F240" s="17"/>
      <c r="G240" s="17"/>
      <c r="H240" s="17"/>
      <c r="L240" s="1"/>
      <c r="M240" s="1"/>
      <c r="N240" s="1"/>
    </row>
    <row r="241" spans="1:14" ht="15.75" customHeight="1">
      <c r="A241" s="105"/>
      <c r="E241" s="17"/>
      <c r="F241" s="17"/>
      <c r="G241" s="17"/>
      <c r="H241" s="17"/>
      <c r="L241" s="1"/>
      <c r="M241" s="1"/>
      <c r="N241" s="1"/>
    </row>
    <row r="242" spans="1:14" ht="15.75" customHeight="1">
      <c r="A242" s="105"/>
      <c r="E242" s="17"/>
      <c r="F242" s="17"/>
      <c r="G242" s="17"/>
      <c r="H242" s="17"/>
      <c r="L242" s="1"/>
      <c r="M242" s="1"/>
      <c r="N242" s="1"/>
    </row>
    <row r="243" spans="1:14" ht="15.75" customHeight="1">
      <c r="A243" s="105"/>
      <c r="E243" s="17"/>
      <c r="F243" s="17"/>
      <c r="G243" s="17"/>
      <c r="H243" s="17"/>
      <c r="L243" s="1"/>
      <c r="M243" s="1"/>
      <c r="N243" s="1"/>
    </row>
    <row r="244" spans="1:14" ht="15.75" customHeight="1">
      <c r="A244" s="105"/>
      <c r="E244" s="17"/>
      <c r="F244" s="17"/>
      <c r="G244" s="17"/>
      <c r="H244" s="17"/>
      <c r="L244" s="1"/>
      <c r="M244" s="1"/>
      <c r="N244" s="1"/>
    </row>
    <row r="245" spans="1:14" ht="15.75" customHeight="1">
      <c r="A245" s="105"/>
      <c r="E245" s="17"/>
      <c r="F245" s="17"/>
      <c r="G245" s="17"/>
      <c r="H245" s="17"/>
      <c r="L245" s="1"/>
      <c r="M245" s="1"/>
      <c r="N245" s="1"/>
    </row>
    <row r="246" spans="1:14" ht="15.75" customHeight="1">
      <c r="A246" s="105"/>
      <c r="E246" s="17"/>
      <c r="F246" s="17"/>
      <c r="G246" s="17"/>
      <c r="H246" s="17"/>
      <c r="L246" s="1"/>
      <c r="M246" s="1"/>
      <c r="N246" s="1"/>
    </row>
    <row r="247" spans="1:14" ht="15.75" customHeight="1">
      <c r="A247" s="105"/>
      <c r="E247" s="17"/>
      <c r="F247" s="17"/>
      <c r="G247" s="17"/>
      <c r="H247" s="17"/>
      <c r="L247" s="1"/>
      <c r="M247" s="1"/>
      <c r="N247" s="1"/>
    </row>
    <row r="248" spans="1:14" ht="15.75" customHeight="1">
      <c r="A248" s="105"/>
      <c r="E248" s="17"/>
      <c r="F248" s="17"/>
      <c r="G248" s="17"/>
      <c r="H248" s="17"/>
      <c r="L248" s="1"/>
      <c r="M248" s="1"/>
      <c r="N248" s="1"/>
    </row>
    <row r="249" spans="1:14" ht="15.75" customHeight="1">
      <c r="A249" s="105"/>
      <c r="E249" s="17"/>
      <c r="F249" s="17"/>
      <c r="G249" s="17"/>
      <c r="H249" s="17"/>
      <c r="L249" s="1"/>
      <c r="M249" s="1"/>
      <c r="N249" s="1"/>
    </row>
    <row r="250" spans="1:14" ht="15.75" customHeight="1">
      <c r="A250" s="105"/>
      <c r="E250" s="17"/>
      <c r="F250" s="17"/>
      <c r="G250" s="17"/>
      <c r="H250" s="17"/>
      <c r="L250" s="1"/>
      <c r="M250" s="1"/>
      <c r="N250" s="1"/>
    </row>
    <row r="251" spans="1:14" ht="15.75" customHeight="1">
      <c r="A251" s="105"/>
      <c r="E251" s="17"/>
      <c r="F251" s="17"/>
      <c r="G251" s="17"/>
      <c r="H251" s="17"/>
      <c r="L251" s="1"/>
      <c r="M251" s="1"/>
      <c r="N251" s="1"/>
    </row>
    <row r="252" spans="1:14" ht="15.75" customHeight="1">
      <c r="A252" s="105"/>
      <c r="E252" s="17"/>
      <c r="F252" s="17"/>
      <c r="G252" s="17"/>
      <c r="H252" s="17"/>
      <c r="L252" s="1"/>
      <c r="M252" s="1"/>
      <c r="N252" s="1"/>
    </row>
    <row r="253" spans="1:14" ht="15.75" customHeight="1">
      <c r="A253" s="105"/>
      <c r="E253" s="17"/>
      <c r="F253" s="17"/>
      <c r="G253" s="17"/>
      <c r="H253" s="17"/>
      <c r="L253" s="1"/>
      <c r="M253" s="1"/>
      <c r="N253" s="1"/>
    </row>
    <row r="254" spans="1:14" ht="15.75" customHeight="1">
      <c r="A254" s="105"/>
      <c r="E254" s="17"/>
      <c r="F254" s="17"/>
      <c r="G254" s="17"/>
      <c r="H254" s="17"/>
      <c r="L254" s="1"/>
      <c r="M254" s="1"/>
      <c r="N254" s="1"/>
    </row>
    <row r="255" spans="1:14" ht="15.75" customHeight="1">
      <c r="A255" s="105"/>
      <c r="E255" s="17"/>
      <c r="F255" s="17"/>
      <c r="G255" s="17"/>
      <c r="H255" s="17"/>
      <c r="L255" s="1"/>
      <c r="M255" s="1"/>
      <c r="N255" s="1"/>
    </row>
    <row r="256" spans="1:14" ht="15.75" customHeight="1">
      <c r="A256" s="105"/>
      <c r="E256" s="17"/>
      <c r="F256" s="17"/>
      <c r="G256" s="17"/>
      <c r="H256" s="17"/>
      <c r="L256" s="1"/>
      <c r="M256" s="1"/>
      <c r="N256" s="1"/>
    </row>
    <row r="257" spans="1:14" ht="15.75" customHeight="1">
      <c r="A257" s="105"/>
      <c r="E257" s="17"/>
      <c r="F257" s="17"/>
      <c r="G257" s="17"/>
      <c r="H257" s="17"/>
      <c r="L257" s="1"/>
      <c r="M257" s="1"/>
      <c r="N257" s="1"/>
    </row>
    <row r="258" spans="1:14" ht="15.75" customHeight="1">
      <c r="A258" s="105"/>
      <c r="E258" s="17"/>
      <c r="F258" s="17"/>
      <c r="G258" s="17"/>
      <c r="H258" s="17"/>
      <c r="L258" s="1"/>
      <c r="M258" s="1"/>
      <c r="N258" s="1"/>
    </row>
    <row r="259" spans="1:14" ht="15.75" customHeight="1">
      <c r="A259" s="105"/>
      <c r="E259" s="17"/>
      <c r="F259" s="17"/>
      <c r="G259" s="17"/>
      <c r="H259" s="17"/>
      <c r="L259" s="1"/>
      <c r="M259" s="1"/>
      <c r="N259" s="1"/>
    </row>
    <row r="260" spans="1:14" ht="15.75" customHeight="1">
      <c r="A260" s="105"/>
      <c r="E260" s="17"/>
      <c r="F260" s="17"/>
      <c r="G260" s="17"/>
      <c r="H260" s="17"/>
      <c r="L260" s="1"/>
      <c r="M260" s="1"/>
      <c r="N260" s="1"/>
    </row>
    <row r="261" spans="1:14" ht="15.75" customHeight="1">
      <c r="A261" s="105"/>
      <c r="E261" s="17"/>
      <c r="F261" s="17"/>
      <c r="G261" s="17"/>
      <c r="H261" s="17"/>
      <c r="L261" s="1"/>
      <c r="M261" s="1"/>
      <c r="N261" s="1"/>
    </row>
    <row r="262" spans="1:14" ht="15.75" customHeight="1">
      <c r="A262" s="105"/>
      <c r="E262" s="17"/>
      <c r="F262" s="17"/>
      <c r="G262" s="17"/>
      <c r="H262" s="17"/>
      <c r="L262" s="1"/>
      <c r="M262" s="1"/>
      <c r="N262" s="1"/>
    </row>
    <row r="263" spans="1:14" ht="15.75" customHeight="1">
      <c r="A263" s="105"/>
      <c r="E263" s="17"/>
      <c r="F263" s="17"/>
      <c r="G263" s="17"/>
      <c r="H263" s="17"/>
      <c r="L263" s="1"/>
      <c r="M263" s="1"/>
      <c r="N263" s="1"/>
    </row>
    <row r="264" spans="1:14" ht="15.75" customHeight="1">
      <c r="A264" s="105"/>
      <c r="E264" s="17"/>
      <c r="F264" s="17"/>
      <c r="G264" s="17"/>
      <c r="H264" s="17"/>
      <c r="L264" s="1"/>
      <c r="M264" s="1"/>
      <c r="N264" s="1"/>
    </row>
    <row r="265" spans="1:14" ht="15.75" customHeight="1">
      <c r="A265" s="105"/>
      <c r="E265" s="17"/>
      <c r="F265" s="17"/>
      <c r="G265" s="17"/>
      <c r="H265" s="17"/>
      <c r="L265" s="1"/>
      <c r="M265" s="1"/>
      <c r="N265" s="1"/>
    </row>
    <row r="266" spans="1:14" ht="15.75" customHeight="1">
      <c r="A266" s="105"/>
      <c r="E266" s="17"/>
      <c r="F266" s="17"/>
      <c r="G266" s="17"/>
      <c r="H266" s="17"/>
      <c r="L266" s="1"/>
      <c r="M266" s="1"/>
      <c r="N266" s="1"/>
    </row>
    <row r="267" spans="1:14" ht="15.75" customHeight="1">
      <c r="A267" s="105"/>
      <c r="E267" s="17"/>
      <c r="F267" s="17"/>
      <c r="G267" s="17"/>
      <c r="H267" s="17"/>
      <c r="L267" s="1"/>
      <c r="M267" s="1"/>
      <c r="N267" s="1"/>
    </row>
    <row r="268" spans="1:14" ht="15.75" customHeight="1">
      <c r="A268" s="105"/>
      <c r="E268" s="17"/>
      <c r="F268" s="17"/>
      <c r="G268" s="17"/>
      <c r="H268" s="17"/>
      <c r="L268" s="1"/>
      <c r="M268" s="1"/>
      <c r="N268" s="1"/>
    </row>
    <row r="269" spans="1:14" ht="15.75" customHeight="1">
      <c r="A269" s="105"/>
      <c r="E269" s="17"/>
      <c r="F269" s="17"/>
      <c r="G269" s="17"/>
      <c r="H269" s="17"/>
      <c r="L269" s="1"/>
      <c r="M269" s="1"/>
      <c r="N269" s="1"/>
    </row>
    <row r="270" spans="1:14" ht="15.75" customHeight="1">
      <c r="A270" s="105"/>
      <c r="E270" s="17"/>
      <c r="F270" s="17"/>
      <c r="G270" s="17"/>
      <c r="H270" s="17"/>
      <c r="L270" s="1"/>
      <c r="M270" s="1"/>
      <c r="N270" s="1"/>
    </row>
    <row r="271" spans="1:14" ht="15.75" customHeight="1">
      <c r="A271" s="105"/>
      <c r="E271" s="17"/>
      <c r="F271" s="17"/>
      <c r="G271" s="17"/>
      <c r="H271" s="17"/>
      <c r="L271" s="1"/>
      <c r="M271" s="1"/>
      <c r="N271" s="1"/>
    </row>
    <row r="272" spans="1:14" ht="15.75" customHeight="1">
      <c r="A272" s="105"/>
      <c r="E272" s="17"/>
      <c r="F272" s="17"/>
      <c r="G272" s="17"/>
      <c r="H272" s="17"/>
      <c r="L272" s="1"/>
      <c r="M272" s="1"/>
      <c r="N272" s="1"/>
    </row>
    <row r="273" spans="1:14" ht="15.75" customHeight="1">
      <c r="A273" s="105"/>
      <c r="E273" s="17"/>
      <c r="F273" s="17"/>
      <c r="G273" s="17"/>
      <c r="H273" s="17"/>
      <c r="L273" s="1"/>
      <c r="M273" s="1"/>
      <c r="N273" s="1"/>
    </row>
    <row r="274" spans="1:14" ht="15.75" customHeight="1">
      <c r="A274" s="105"/>
      <c r="E274" s="17"/>
      <c r="F274" s="17"/>
      <c r="G274" s="17"/>
      <c r="H274" s="17"/>
      <c r="L274" s="1"/>
      <c r="M274" s="1"/>
      <c r="N274" s="1"/>
    </row>
    <row r="275" spans="1:14" ht="15.75" customHeight="1">
      <c r="A275" s="105"/>
      <c r="E275" s="17"/>
      <c r="F275" s="17"/>
      <c r="G275" s="17"/>
      <c r="H275" s="17"/>
      <c r="L275" s="1"/>
      <c r="M275" s="1"/>
      <c r="N275" s="1"/>
    </row>
    <row r="276" spans="1:14" ht="15.75" customHeight="1">
      <c r="A276" s="105"/>
      <c r="E276" s="17"/>
      <c r="F276" s="17"/>
      <c r="G276" s="17"/>
      <c r="H276" s="17"/>
      <c r="L276" s="1"/>
      <c r="M276" s="1"/>
      <c r="N276" s="1"/>
    </row>
    <row r="277" spans="1:14" ht="15.75" customHeight="1">
      <c r="A277" s="105"/>
      <c r="E277" s="17"/>
      <c r="F277" s="17"/>
      <c r="G277" s="17"/>
      <c r="H277" s="17"/>
      <c r="L277" s="1"/>
      <c r="M277" s="1"/>
      <c r="N277" s="1"/>
    </row>
    <row r="278" spans="1:14" ht="15.75" customHeight="1">
      <c r="A278" s="105"/>
      <c r="E278" s="17"/>
      <c r="F278" s="17"/>
      <c r="G278" s="17"/>
      <c r="H278" s="17"/>
      <c r="L278" s="1"/>
      <c r="M278" s="1"/>
      <c r="N278" s="1"/>
    </row>
    <row r="279" spans="1:14" ht="15.75" customHeight="1">
      <c r="A279" s="105"/>
      <c r="E279" s="17"/>
      <c r="F279" s="17"/>
      <c r="G279" s="17"/>
      <c r="H279" s="17"/>
      <c r="L279" s="1"/>
      <c r="M279" s="1"/>
      <c r="N279" s="1"/>
    </row>
    <row r="280" spans="1:14" ht="15.75" customHeight="1">
      <c r="A280" s="105"/>
      <c r="E280" s="17"/>
      <c r="F280" s="17"/>
      <c r="G280" s="17"/>
      <c r="H280" s="17"/>
      <c r="L280" s="1"/>
      <c r="M280" s="1"/>
      <c r="N280" s="1"/>
    </row>
    <row r="281" spans="1:14" ht="15.75" customHeight="1">
      <c r="A281" s="105"/>
      <c r="E281" s="17"/>
      <c r="F281" s="17"/>
      <c r="G281" s="17"/>
      <c r="H281" s="17"/>
      <c r="L281" s="1"/>
      <c r="M281" s="1"/>
      <c r="N281" s="1"/>
    </row>
    <row r="282" spans="1:14" ht="15.75" customHeight="1">
      <c r="A282" s="105"/>
      <c r="E282" s="17"/>
      <c r="F282" s="17"/>
      <c r="G282" s="17"/>
      <c r="H282" s="17"/>
      <c r="L282" s="1"/>
      <c r="M282" s="1"/>
      <c r="N282" s="1"/>
    </row>
    <row r="283" spans="1:14" ht="15.75" customHeight="1">
      <c r="A283" s="105"/>
      <c r="E283" s="17"/>
      <c r="F283" s="17"/>
      <c r="G283" s="17"/>
      <c r="H283" s="17"/>
      <c r="L283" s="1"/>
      <c r="M283" s="1"/>
      <c r="N283" s="1"/>
    </row>
    <row r="284" spans="1:14" ht="15.75" customHeight="1">
      <c r="A284" s="105"/>
      <c r="E284" s="17"/>
      <c r="F284" s="17"/>
      <c r="G284" s="17"/>
      <c r="H284" s="17"/>
      <c r="L284" s="1"/>
      <c r="M284" s="1"/>
      <c r="N284" s="1"/>
    </row>
    <row r="285" spans="1:14" ht="15.75" customHeight="1">
      <c r="A285" s="105"/>
      <c r="E285" s="17"/>
      <c r="F285" s="17"/>
      <c r="G285" s="17"/>
      <c r="H285" s="17"/>
      <c r="L285" s="1"/>
      <c r="M285" s="1"/>
      <c r="N285" s="1"/>
    </row>
    <row r="286" spans="1:14" ht="15.75" customHeight="1">
      <c r="A286" s="105"/>
      <c r="E286" s="17"/>
      <c r="F286" s="17"/>
      <c r="G286" s="17"/>
      <c r="H286" s="17"/>
      <c r="L286" s="1"/>
      <c r="M286" s="1"/>
      <c r="N286" s="1"/>
    </row>
    <row r="287" spans="1:14" ht="15.75" customHeight="1">
      <c r="A287" s="105"/>
      <c r="E287" s="17"/>
      <c r="F287" s="17"/>
      <c r="G287" s="17"/>
      <c r="H287" s="17"/>
      <c r="L287" s="1"/>
      <c r="M287" s="1"/>
      <c r="N287" s="1"/>
    </row>
    <row r="288" spans="1:14" ht="15.75" customHeight="1">
      <c r="A288" s="105"/>
      <c r="E288" s="17"/>
      <c r="F288" s="17"/>
      <c r="G288" s="17"/>
      <c r="H288" s="17"/>
      <c r="L288" s="1"/>
      <c r="M288" s="1"/>
      <c r="N288" s="1"/>
    </row>
    <row r="289" spans="1:14" ht="15.75" customHeight="1">
      <c r="A289" s="105"/>
      <c r="E289" s="17"/>
      <c r="F289" s="17"/>
      <c r="G289" s="17"/>
      <c r="H289" s="17"/>
      <c r="L289" s="1"/>
      <c r="M289" s="1"/>
      <c r="N289" s="1"/>
    </row>
    <row r="290" spans="1:14" ht="15.75" customHeight="1">
      <c r="A290" s="105"/>
      <c r="E290" s="17"/>
      <c r="F290" s="17"/>
      <c r="G290" s="17"/>
      <c r="H290" s="17"/>
      <c r="L290" s="1"/>
      <c r="M290" s="1"/>
      <c r="N290" s="1"/>
    </row>
    <row r="291" spans="1:14" ht="15.75" customHeight="1">
      <c r="A291" s="105"/>
      <c r="E291" s="17"/>
      <c r="F291" s="17"/>
      <c r="G291" s="17"/>
      <c r="H291" s="17"/>
      <c r="L291" s="1"/>
      <c r="M291" s="1"/>
      <c r="N291" s="1"/>
    </row>
    <row r="292" spans="1:14" ht="15.75" customHeight="1">
      <c r="A292" s="105"/>
      <c r="E292" s="17"/>
      <c r="F292" s="17"/>
      <c r="G292" s="17"/>
      <c r="H292" s="17"/>
      <c r="L292" s="1"/>
      <c r="M292" s="1"/>
      <c r="N292" s="1"/>
    </row>
    <row r="293" spans="1:14" ht="15.75" customHeight="1">
      <c r="A293" s="105"/>
      <c r="E293" s="17"/>
      <c r="F293" s="17"/>
      <c r="G293" s="17"/>
      <c r="H293" s="17"/>
      <c r="L293" s="1"/>
      <c r="M293" s="1"/>
      <c r="N293" s="1"/>
    </row>
    <row r="294" spans="1:14" ht="15.75" customHeight="1">
      <c r="A294" s="105"/>
      <c r="E294" s="17"/>
      <c r="F294" s="17"/>
      <c r="G294" s="17"/>
      <c r="H294" s="17"/>
      <c r="L294" s="1"/>
      <c r="M294" s="1"/>
      <c r="N294" s="1"/>
    </row>
    <row r="295" spans="1:14" ht="15.75" customHeight="1">
      <c r="A295" s="105"/>
      <c r="E295" s="17"/>
      <c r="F295" s="17"/>
      <c r="G295" s="17"/>
      <c r="H295" s="17"/>
      <c r="L295" s="1"/>
      <c r="M295" s="1"/>
      <c r="N295" s="1"/>
    </row>
    <row r="296" spans="1:14" ht="15.75" customHeight="1">
      <c r="A296" s="105"/>
      <c r="E296" s="17"/>
      <c r="F296" s="17"/>
      <c r="G296" s="17"/>
      <c r="H296" s="17"/>
      <c r="L296" s="1"/>
      <c r="M296" s="1"/>
      <c r="N296" s="1"/>
    </row>
    <row r="297" spans="1:14" ht="15.75" customHeight="1">
      <c r="A297" s="105"/>
      <c r="E297" s="17"/>
      <c r="F297" s="17"/>
      <c r="G297" s="17"/>
      <c r="H297" s="17"/>
      <c r="L297" s="1"/>
      <c r="M297" s="1"/>
      <c r="N297" s="1"/>
    </row>
    <row r="298" spans="1:14" ht="15.75" customHeight="1">
      <c r="A298" s="105"/>
      <c r="E298" s="17"/>
      <c r="F298" s="17"/>
      <c r="G298" s="17"/>
      <c r="H298" s="17"/>
      <c r="L298" s="1"/>
      <c r="M298" s="1"/>
      <c r="N298" s="1"/>
    </row>
    <row r="299" spans="1:14" ht="15.75" customHeight="1">
      <c r="A299" s="105"/>
      <c r="E299" s="17"/>
      <c r="F299" s="17"/>
      <c r="G299" s="17"/>
      <c r="H299" s="17"/>
      <c r="L299" s="1"/>
      <c r="M299" s="1"/>
      <c r="N299" s="1"/>
    </row>
    <row r="300" spans="1:14" ht="15.75" customHeight="1">
      <c r="A300" s="105"/>
      <c r="E300" s="17"/>
      <c r="F300" s="17"/>
      <c r="G300" s="17"/>
      <c r="H300" s="17"/>
      <c r="L300" s="1"/>
      <c r="M300" s="1"/>
      <c r="N300" s="1"/>
    </row>
    <row r="301" spans="1:14" ht="15.75" customHeight="1">
      <c r="A301" s="105"/>
      <c r="E301" s="17"/>
      <c r="F301" s="17"/>
      <c r="G301" s="17"/>
      <c r="H301" s="17"/>
      <c r="L301" s="1"/>
      <c r="M301" s="1"/>
      <c r="N301" s="1"/>
    </row>
    <row r="302" spans="1:14" ht="15.75" customHeight="1">
      <c r="A302" s="105"/>
      <c r="E302" s="17"/>
      <c r="F302" s="17"/>
      <c r="G302" s="17"/>
      <c r="H302" s="17"/>
      <c r="L302" s="1"/>
      <c r="M302" s="1"/>
      <c r="N302" s="1"/>
    </row>
    <row r="303" spans="1:14" ht="15.75" customHeight="1">
      <c r="A303" s="105"/>
      <c r="E303" s="17"/>
      <c r="F303" s="17"/>
      <c r="G303" s="17"/>
      <c r="H303" s="17"/>
      <c r="L303" s="1"/>
      <c r="M303" s="1"/>
      <c r="N303" s="1"/>
    </row>
    <row r="304" spans="1:14" ht="15.75" customHeight="1">
      <c r="A304" s="105"/>
      <c r="E304" s="17"/>
      <c r="F304" s="17"/>
      <c r="G304" s="17"/>
      <c r="H304" s="17"/>
      <c r="L304" s="1"/>
      <c r="M304" s="1"/>
      <c r="N304" s="1"/>
    </row>
    <row r="305" spans="1:14" ht="15.75" customHeight="1">
      <c r="A305" s="105"/>
      <c r="E305" s="17"/>
      <c r="F305" s="17"/>
      <c r="G305" s="17"/>
      <c r="H305" s="17"/>
      <c r="L305" s="1"/>
      <c r="M305" s="1"/>
      <c r="N305" s="1"/>
    </row>
    <row r="306" spans="1:14" ht="15.75" customHeight="1">
      <c r="A306" s="105"/>
      <c r="E306" s="17"/>
      <c r="F306" s="17"/>
      <c r="G306" s="17"/>
      <c r="H306" s="17"/>
      <c r="L306" s="1"/>
      <c r="M306" s="1"/>
      <c r="N306" s="1"/>
    </row>
    <row r="307" spans="1:14" ht="15.75" customHeight="1">
      <c r="A307" s="105"/>
      <c r="E307" s="17"/>
      <c r="F307" s="17"/>
      <c r="G307" s="17"/>
      <c r="H307" s="17"/>
      <c r="L307" s="1"/>
      <c r="M307" s="1"/>
      <c r="N307" s="1"/>
    </row>
    <row r="308" spans="1:14" ht="15.75" customHeight="1">
      <c r="A308" s="105"/>
      <c r="E308" s="17"/>
      <c r="F308" s="17"/>
      <c r="G308" s="17"/>
      <c r="H308" s="17"/>
      <c r="L308" s="1"/>
      <c r="M308" s="1"/>
      <c r="N308" s="1"/>
    </row>
    <row r="309" spans="1:14" ht="15.75" customHeight="1">
      <c r="A309" s="105"/>
      <c r="E309" s="17"/>
      <c r="F309" s="17"/>
      <c r="G309" s="17"/>
      <c r="H309" s="17"/>
      <c r="L309" s="1"/>
      <c r="M309" s="1"/>
      <c r="N309" s="1"/>
    </row>
    <row r="310" spans="1:14" ht="15.75" customHeight="1">
      <c r="A310" s="105"/>
      <c r="E310" s="17"/>
      <c r="F310" s="17"/>
      <c r="G310" s="17"/>
      <c r="H310" s="17"/>
      <c r="L310" s="1"/>
      <c r="M310" s="1"/>
      <c r="N310" s="1"/>
    </row>
    <row r="311" spans="1:14" ht="15.75" customHeight="1">
      <c r="A311" s="105"/>
      <c r="E311" s="17"/>
      <c r="F311" s="17"/>
      <c r="G311" s="17"/>
      <c r="H311" s="17"/>
      <c r="L311" s="1"/>
      <c r="M311" s="1"/>
      <c r="N311" s="1"/>
    </row>
    <row r="312" spans="1:14" ht="15.75" customHeight="1">
      <c r="A312" s="105"/>
      <c r="E312" s="17"/>
      <c r="F312" s="17"/>
      <c r="G312" s="17"/>
      <c r="H312" s="17"/>
      <c r="L312" s="1"/>
      <c r="M312" s="1"/>
      <c r="N312" s="1"/>
    </row>
    <row r="313" spans="1:14" ht="15.75" customHeight="1">
      <c r="A313" s="105"/>
      <c r="E313" s="17"/>
      <c r="F313" s="17"/>
      <c r="G313" s="17"/>
      <c r="H313" s="17"/>
      <c r="L313" s="1"/>
      <c r="M313" s="1"/>
      <c r="N313" s="1"/>
    </row>
    <row r="314" spans="1:14" ht="15.75" customHeight="1">
      <c r="A314" s="105"/>
      <c r="E314" s="17"/>
      <c r="F314" s="17"/>
      <c r="G314" s="17"/>
      <c r="H314" s="17"/>
      <c r="L314" s="1"/>
      <c r="M314" s="1"/>
      <c r="N314" s="1"/>
    </row>
    <row r="315" spans="1:14" ht="15.75" customHeight="1">
      <c r="A315" s="105"/>
      <c r="E315" s="17"/>
      <c r="F315" s="17"/>
      <c r="G315" s="17"/>
      <c r="H315" s="17"/>
      <c r="L315" s="1"/>
      <c r="M315" s="1"/>
      <c r="N315" s="1"/>
    </row>
    <row r="316" spans="1:14" ht="15.75" customHeight="1">
      <c r="A316" s="105"/>
      <c r="E316" s="17"/>
      <c r="F316" s="17"/>
      <c r="G316" s="17"/>
      <c r="H316" s="17"/>
      <c r="L316" s="1"/>
      <c r="M316" s="1"/>
      <c r="N316" s="1"/>
    </row>
    <row r="317" spans="1:14" ht="15.75" customHeight="1">
      <c r="A317" s="105"/>
      <c r="E317" s="17"/>
      <c r="F317" s="17"/>
      <c r="G317" s="17"/>
      <c r="H317" s="17"/>
      <c r="L317" s="1"/>
      <c r="M317" s="1"/>
      <c r="N317" s="1"/>
    </row>
    <row r="318" spans="1:14" ht="15.75" customHeight="1">
      <c r="A318" s="105"/>
      <c r="E318" s="17"/>
      <c r="F318" s="17"/>
      <c r="G318" s="17"/>
      <c r="H318" s="17"/>
      <c r="L318" s="1"/>
      <c r="M318" s="1"/>
      <c r="N318" s="1"/>
    </row>
    <row r="319" spans="1:14" ht="15.75" customHeight="1">
      <c r="A319" s="105"/>
      <c r="E319" s="17"/>
      <c r="F319" s="17"/>
      <c r="G319" s="17"/>
      <c r="H319" s="17"/>
      <c r="L319" s="1"/>
      <c r="M319" s="1"/>
      <c r="N319" s="1"/>
    </row>
    <row r="320" spans="1:14" ht="15.75" customHeight="1">
      <c r="A320" s="105"/>
      <c r="E320" s="17"/>
      <c r="F320" s="17"/>
      <c r="G320" s="17"/>
      <c r="H320" s="17"/>
      <c r="L320" s="1"/>
      <c r="M320" s="1"/>
      <c r="N320" s="1"/>
    </row>
    <row r="321" spans="1:14" ht="15.75" customHeight="1">
      <c r="A321" s="105"/>
      <c r="E321" s="17"/>
      <c r="F321" s="17"/>
      <c r="G321" s="17"/>
      <c r="H321" s="17"/>
      <c r="L321" s="1"/>
      <c r="M321" s="1"/>
      <c r="N321" s="1"/>
    </row>
    <row r="322" spans="1:14" ht="15.75" customHeight="1">
      <c r="A322" s="105"/>
      <c r="E322" s="17"/>
      <c r="F322" s="17"/>
      <c r="G322" s="17"/>
      <c r="H322" s="17"/>
      <c r="L322" s="1"/>
      <c r="M322" s="1"/>
      <c r="N322" s="1"/>
    </row>
    <row r="323" spans="1:14" ht="15.75" customHeight="1">
      <c r="A323" s="105"/>
      <c r="E323" s="17"/>
      <c r="F323" s="17"/>
      <c r="G323" s="17"/>
      <c r="H323" s="17"/>
      <c r="L323" s="1"/>
      <c r="M323" s="1"/>
      <c r="N323" s="1"/>
    </row>
    <row r="324" spans="1:14" ht="15.75" customHeight="1">
      <c r="A324" s="105"/>
      <c r="E324" s="17"/>
      <c r="F324" s="17"/>
      <c r="G324" s="17"/>
      <c r="H324" s="17"/>
      <c r="L324" s="1"/>
      <c r="M324" s="1"/>
      <c r="N324" s="1"/>
    </row>
    <row r="325" spans="1:14" ht="15.75" customHeight="1">
      <c r="A325" s="105"/>
      <c r="E325" s="17"/>
      <c r="F325" s="17"/>
      <c r="G325" s="17"/>
      <c r="H325" s="17"/>
      <c r="L325" s="1"/>
      <c r="M325" s="1"/>
      <c r="N325" s="1"/>
    </row>
    <row r="326" spans="1:14" ht="15.75" customHeight="1">
      <c r="A326" s="105"/>
      <c r="E326" s="17"/>
      <c r="F326" s="17"/>
      <c r="G326" s="17"/>
      <c r="H326" s="17"/>
      <c r="L326" s="1"/>
      <c r="M326" s="1"/>
      <c r="N326" s="1"/>
    </row>
    <row r="327" spans="1:14" ht="15.75" customHeight="1">
      <c r="A327" s="105"/>
      <c r="E327" s="17"/>
      <c r="F327" s="17"/>
      <c r="G327" s="17"/>
      <c r="H327" s="17"/>
      <c r="L327" s="1"/>
      <c r="M327" s="1"/>
      <c r="N327" s="1"/>
    </row>
    <row r="328" spans="1:14" ht="15.75" customHeight="1">
      <c r="A328" s="105"/>
      <c r="E328" s="17"/>
      <c r="F328" s="17"/>
      <c r="G328" s="17"/>
      <c r="H328" s="17"/>
      <c r="L328" s="1"/>
      <c r="M328" s="1"/>
      <c r="N328" s="1"/>
    </row>
    <row r="329" spans="1:14" ht="15.75" customHeight="1">
      <c r="A329" s="105"/>
      <c r="E329" s="17"/>
      <c r="F329" s="17"/>
      <c r="G329" s="17"/>
      <c r="H329" s="17"/>
      <c r="L329" s="1"/>
      <c r="M329" s="1"/>
      <c r="N329" s="1"/>
    </row>
    <row r="330" spans="1:14" ht="15.75" customHeight="1">
      <c r="A330" s="105"/>
      <c r="E330" s="17"/>
      <c r="F330" s="17"/>
      <c r="G330" s="17"/>
      <c r="H330" s="17"/>
      <c r="L330" s="1"/>
      <c r="M330" s="1"/>
      <c r="N330" s="1"/>
    </row>
    <row r="331" spans="1:14" ht="15.75" customHeight="1">
      <c r="A331" s="105"/>
      <c r="E331" s="17"/>
      <c r="F331" s="17"/>
      <c r="G331" s="17"/>
      <c r="H331" s="17"/>
      <c r="L331" s="1"/>
      <c r="M331" s="1"/>
      <c r="N331" s="1"/>
    </row>
    <row r="332" spans="1:14" ht="15.75" customHeight="1">
      <c r="A332" s="105"/>
      <c r="E332" s="17"/>
      <c r="F332" s="17"/>
      <c r="G332" s="17"/>
      <c r="H332" s="17"/>
      <c r="L332" s="1"/>
      <c r="M332" s="1"/>
      <c r="N332" s="1"/>
    </row>
    <row r="333" spans="1:14" ht="15.75" customHeight="1">
      <c r="A333" s="105"/>
      <c r="E333" s="17"/>
      <c r="F333" s="17"/>
      <c r="G333" s="17"/>
      <c r="H333" s="17"/>
      <c r="L333" s="1"/>
      <c r="M333" s="1"/>
      <c r="N333" s="1"/>
    </row>
    <row r="334" spans="1:14" ht="15.75" customHeight="1">
      <c r="A334" s="105"/>
      <c r="E334" s="17"/>
      <c r="F334" s="17"/>
      <c r="G334" s="17"/>
      <c r="H334" s="17"/>
      <c r="L334" s="1"/>
      <c r="M334" s="1"/>
      <c r="N334" s="1"/>
    </row>
    <row r="335" spans="1:14" ht="15.75" customHeight="1">
      <c r="A335" s="105"/>
      <c r="E335" s="17"/>
      <c r="F335" s="17"/>
      <c r="G335" s="17"/>
      <c r="H335" s="17"/>
      <c r="L335" s="1"/>
      <c r="M335" s="1"/>
      <c r="N335" s="1"/>
    </row>
    <row r="336" spans="1:14" ht="15.75" customHeight="1">
      <c r="A336" s="105"/>
      <c r="E336" s="17"/>
      <c r="F336" s="17"/>
      <c r="G336" s="17"/>
      <c r="H336" s="17"/>
      <c r="L336" s="1"/>
      <c r="M336" s="1"/>
      <c r="N336" s="1"/>
    </row>
    <row r="337" spans="1:14" ht="15.75" customHeight="1">
      <c r="A337" s="105"/>
      <c r="E337" s="17"/>
      <c r="F337" s="17"/>
      <c r="G337" s="17"/>
      <c r="H337" s="17"/>
      <c r="L337" s="1"/>
      <c r="M337" s="1"/>
      <c r="N337" s="1"/>
    </row>
    <row r="338" spans="1:14" ht="15.75" customHeight="1">
      <c r="A338" s="105"/>
      <c r="E338" s="17"/>
      <c r="F338" s="17"/>
      <c r="G338" s="17"/>
      <c r="H338" s="17"/>
      <c r="L338" s="1"/>
      <c r="M338" s="1"/>
      <c r="N338" s="1"/>
    </row>
    <row r="339" spans="1:14" ht="15.75" customHeight="1">
      <c r="A339" s="105"/>
      <c r="E339" s="17"/>
      <c r="F339" s="17"/>
      <c r="G339" s="17"/>
      <c r="H339" s="17"/>
      <c r="L339" s="1"/>
      <c r="M339" s="1"/>
      <c r="N339" s="1"/>
    </row>
    <row r="340" spans="1:14" ht="15.75" customHeight="1">
      <c r="A340" s="105"/>
      <c r="E340" s="17"/>
      <c r="F340" s="17"/>
      <c r="G340" s="17"/>
      <c r="H340" s="17"/>
      <c r="L340" s="1"/>
      <c r="M340" s="1"/>
      <c r="N340" s="1"/>
    </row>
    <row r="341" spans="1:14" ht="15.75" customHeight="1">
      <c r="A341" s="105"/>
      <c r="E341" s="17"/>
      <c r="F341" s="17"/>
      <c r="G341" s="17"/>
      <c r="H341" s="17"/>
      <c r="L341" s="1"/>
      <c r="M341" s="1"/>
      <c r="N341" s="1"/>
    </row>
    <row r="342" spans="1:14" ht="15.75" customHeight="1">
      <c r="A342" s="105"/>
      <c r="E342" s="17"/>
      <c r="F342" s="17"/>
      <c r="G342" s="17"/>
      <c r="H342" s="17"/>
      <c r="L342" s="1"/>
      <c r="M342" s="1"/>
      <c r="N342" s="1"/>
    </row>
    <row r="343" spans="1:14" ht="15.75" customHeight="1">
      <c r="A343" s="105"/>
      <c r="E343" s="17"/>
      <c r="F343" s="17"/>
      <c r="G343" s="17"/>
      <c r="H343" s="17"/>
      <c r="L343" s="1"/>
      <c r="M343" s="1"/>
      <c r="N343" s="1"/>
    </row>
    <row r="344" spans="1:14" ht="15.75" customHeight="1">
      <c r="A344" s="105"/>
      <c r="E344" s="17"/>
      <c r="F344" s="17"/>
      <c r="G344" s="17"/>
      <c r="H344" s="17"/>
      <c r="L344" s="1"/>
      <c r="M344" s="1"/>
      <c r="N344" s="1"/>
    </row>
    <row r="345" spans="1:14" ht="15.75" customHeight="1">
      <c r="A345" s="105"/>
      <c r="E345" s="17"/>
      <c r="F345" s="17"/>
      <c r="G345" s="17"/>
      <c r="H345" s="17"/>
      <c r="L345" s="1"/>
      <c r="M345" s="1"/>
      <c r="N345" s="1"/>
    </row>
    <row r="346" spans="1:14" ht="15.75" customHeight="1">
      <c r="A346" s="105"/>
      <c r="E346" s="17"/>
      <c r="F346" s="17"/>
      <c r="G346" s="17"/>
      <c r="H346" s="17"/>
      <c r="L346" s="1"/>
      <c r="M346" s="1"/>
      <c r="N346" s="1"/>
    </row>
    <row r="347" spans="1:14" ht="15.75" customHeight="1">
      <c r="A347" s="105"/>
      <c r="E347" s="17"/>
      <c r="F347" s="17"/>
      <c r="G347" s="17"/>
      <c r="H347" s="17"/>
      <c r="L347" s="1"/>
      <c r="M347" s="1"/>
      <c r="N347" s="1"/>
    </row>
    <row r="348" spans="1:14" ht="15.75" customHeight="1">
      <c r="A348" s="105"/>
      <c r="E348" s="17"/>
      <c r="F348" s="17"/>
      <c r="G348" s="17"/>
      <c r="H348" s="17"/>
      <c r="L348" s="1"/>
      <c r="M348" s="1"/>
      <c r="N348" s="1"/>
    </row>
    <row r="349" spans="1:14" ht="15.75" customHeight="1">
      <c r="A349" s="105"/>
      <c r="E349" s="17"/>
      <c r="F349" s="17"/>
      <c r="G349" s="17"/>
      <c r="H349" s="17"/>
      <c r="L349" s="1"/>
      <c r="M349" s="1"/>
      <c r="N349" s="1"/>
    </row>
    <row r="350" spans="1:14" ht="15.75" customHeight="1">
      <c r="A350" s="105"/>
      <c r="E350" s="17"/>
      <c r="F350" s="17"/>
      <c r="G350" s="17"/>
      <c r="H350" s="17"/>
      <c r="L350" s="1"/>
      <c r="M350" s="1"/>
      <c r="N350" s="1"/>
    </row>
    <row r="351" spans="1:14" ht="15.75" customHeight="1">
      <c r="A351" s="105"/>
      <c r="E351" s="17"/>
      <c r="F351" s="17"/>
      <c r="G351" s="17"/>
      <c r="H351" s="17"/>
      <c r="L351" s="1"/>
      <c r="M351" s="1"/>
      <c r="N351" s="1"/>
    </row>
    <row r="352" spans="1:14" ht="15.75" customHeight="1">
      <c r="A352" s="105"/>
      <c r="E352" s="17"/>
      <c r="F352" s="17"/>
      <c r="G352" s="17"/>
      <c r="H352" s="17"/>
      <c r="L352" s="1"/>
      <c r="M352" s="1"/>
      <c r="N352" s="1"/>
    </row>
    <row r="353" spans="1:14" ht="15.75" customHeight="1">
      <c r="A353" s="105"/>
      <c r="E353" s="17"/>
      <c r="F353" s="17"/>
      <c r="G353" s="17"/>
      <c r="H353" s="17"/>
      <c r="L353" s="1"/>
      <c r="M353" s="1"/>
      <c r="N353" s="1"/>
    </row>
    <row r="354" spans="1:14" ht="15.75" customHeight="1">
      <c r="A354" s="105"/>
      <c r="E354" s="17"/>
      <c r="F354" s="17"/>
      <c r="G354" s="17"/>
      <c r="H354" s="17"/>
      <c r="L354" s="1"/>
      <c r="M354" s="1"/>
      <c r="N354" s="1"/>
    </row>
    <row r="355" spans="1:14" ht="15.75" customHeight="1">
      <c r="A355" s="105"/>
      <c r="E355" s="17"/>
      <c r="F355" s="17"/>
      <c r="G355" s="17"/>
      <c r="H355" s="17"/>
      <c r="L355" s="1"/>
      <c r="M355" s="1"/>
      <c r="N355" s="1"/>
    </row>
    <row r="356" spans="1:14" ht="15.75" customHeight="1">
      <c r="A356" s="105"/>
      <c r="E356" s="17"/>
      <c r="F356" s="17"/>
      <c r="G356" s="17"/>
      <c r="H356" s="17"/>
      <c r="L356" s="1"/>
      <c r="M356" s="1"/>
      <c r="N356" s="1"/>
    </row>
    <row r="357" spans="1:14" ht="15.75" customHeight="1">
      <c r="A357" s="105"/>
      <c r="E357" s="17"/>
      <c r="F357" s="17"/>
      <c r="G357" s="17"/>
      <c r="H357" s="17"/>
      <c r="L357" s="1"/>
      <c r="M357" s="1"/>
      <c r="N357" s="1"/>
    </row>
    <row r="358" spans="1:14" ht="15.75" customHeight="1">
      <c r="A358" s="105"/>
      <c r="E358" s="17"/>
      <c r="F358" s="17"/>
      <c r="G358" s="17"/>
      <c r="H358" s="17"/>
      <c r="L358" s="1"/>
      <c r="M358" s="1"/>
      <c r="N358" s="1"/>
    </row>
    <row r="359" spans="1:14" ht="15.75" customHeight="1">
      <c r="A359" s="105"/>
      <c r="E359" s="17"/>
      <c r="F359" s="17"/>
      <c r="G359" s="17"/>
      <c r="H359" s="17"/>
      <c r="L359" s="1"/>
      <c r="M359" s="1"/>
      <c r="N359" s="1"/>
    </row>
    <row r="360" spans="1:14" ht="15.75" customHeight="1">
      <c r="A360" s="105"/>
      <c r="E360" s="17"/>
      <c r="F360" s="17"/>
      <c r="G360" s="17"/>
      <c r="H360" s="17"/>
      <c r="L360" s="1"/>
      <c r="M360" s="1"/>
      <c r="N360" s="1"/>
    </row>
    <row r="361" spans="1:14" ht="15.75" customHeight="1">
      <c r="A361" s="105"/>
      <c r="E361" s="17"/>
      <c r="F361" s="17"/>
      <c r="G361" s="17"/>
      <c r="H361" s="17"/>
      <c r="L361" s="1"/>
      <c r="M361" s="1"/>
      <c r="N361" s="1"/>
    </row>
    <row r="362" spans="1:14" ht="15.75" customHeight="1">
      <c r="A362" s="105"/>
      <c r="E362" s="17"/>
      <c r="F362" s="17"/>
      <c r="G362" s="17"/>
      <c r="H362" s="17"/>
      <c r="L362" s="1"/>
      <c r="M362" s="1"/>
      <c r="N362" s="1"/>
    </row>
    <row r="363" spans="1:14" ht="15.75" customHeight="1">
      <c r="A363" s="105"/>
      <c r="E363" s="17"/>
      <c r="F363" s="17"/>
      <c r="G363" s="17"/>
      <c r="H363" s="17"/>
      <c r="L363" s="1"/>
      <c r="M363" s="1"/>
      <c r="N363" s="1"/>
    </row>
    <row r="364" spans="1:14" ht="15.75" customHeight="1">
      <c r="A364" s="105"/>
      <c r="E364" s="17"/>
      <c r="F364" s="17"/>
      <c r="G364" s="17"/>
      <c r="H364" s="17"/>
      <c r="L364" s="1"/>
      <c r="M364" s="1"/>
      <c r="N364" s="1"/>
    </row>
    <row r="365" spans="1:14" ht="15.75" customHeight="1">
      <c r="A365" s="105"/>
      <c r="E365" s="17"/>
      <c r="F365" s="17"/>
      <c r="G365" s="17"/>
      <c r="H365" s="17"/>
      <c r="L365" s="1"/>
      <c r="M365" s="1"/>
      <c r="N365" s="1"/>
    </row>
    <row r="366" spans="1:14" ht="15.75" customHeight="1">
      <c r="A366" s="105"/>
      <c r="E366" s="17"/>
      <c r="F366" s="17"/>
      <c r="G366" s="17"/>
      <c r="H366" s="17"/>
      <c r="L366" s="1"/>
      <c r="M366" s="1"/>
      <c r="N366" s="1"/>
    </row>
    <row r="367" spans="1:14" ht="15.75" customHeight="1">
      <c r="A367" s="105"/>
      <c r="E367" s="17"/>
      <c r="F367" s="17"/>
      <c r="G367" s="17"/>
      <c r="H367" s="17"/>
      <c r="L367" s="1"/>
      <c r="M367" s="1"/>
      <c r="N367" s="1"/>
    </row>
    <row r="368" spans="1:14" ht="15.75" customHeight="1">
      <c r="A368" s="105"/>
      <c r="E368" s="17"/>
      <c r="F368" s="17"/>
      <c r="G368" s="17"/>
      <c r="H368" s="17"/>
      <c r="L368" s="1"/>
      <c r="M368" s="1"/>
      <c r="N368" s="1"/>
    </row>
    <row r="369" spans="1:14" ht="15.75" customHeight="1">
      <c r="A369" s="105"/>
      <c r="E369" s="17"/>
      <c r="F369" s="17"/>
      <c r="G369" s="17"/>
      <c r="H369" s="17"/>
      <c r="L369" s="1"/>
      <c r="M369" s="1"/>
      <c r="N369" s="1"/>
    </row>
    <row r="370" spans="1:14" ht="15.75" customHeight="1">
      <c r="A370" s="105"/>
      <c r="E370" s="17"/>
      <c r="F370" s="17"/>
      <c r="G370" s="17"/>
      <c r="H370" s="17"/>
      <c r="L370" s="1"/>
      <c r="M370" s="1"/>
      <c r="N370" s="1"/>
    </row>
    <row r="371" spans="1:14" ht="15.75" customHeight="1">
      <c r="A371" s="105"/>
      <c r="E371" s="17"/>
      <c r="F371" s="17"/>
      <c r="G371" s="17"/>
      <c r="H371" s="17"/>
      <c r="L371" s="1"/>
      <c r="M371" s="1"/>
      <c r="N371" s="1"/>
    </row>
    <row r="372" spans="1:14" ht="15.75" customHeight="1">
      <c r="A372" s="105"/>
      <c r="E372" s="17"/>
      <c r="F372" s="17"/>
      <c r="G372" s="17"/>
      <c r="H372" s="17"/>
      <c r="L372" s="1"/>
      <c r="M372" s="1"/>
      <c r="N372" s="1"/>
    </row>
    <row r="373" spans="1:14" ht="15.75" customHeight="1">
      <c r="A373" s="105"/>
      <c r="E373" s="17"/>
      <c r="F373" s="17"/>
      <c r="G373" s="17"/>
      <c r="H373" s="17"/>
      <c r="L373" s="1"/>
      <c r="M373" s="1"/>
      <c r="N373" s="1"/>
    </row>
    <row r="374" spans="1:14" ht="15.75" customHeight="1">
      <c r="A374" s="105"/>
      <c r="E374" s="17"/>
      <c r="F374" s="17"/>
      <c r="G374" s="17"/>
      <c r="H374" s="17"/>
      <c r="L374" s="1"/>
      <c r="M374" s="1"/>
      <c r="N374" s="1"/>
    </row>
    <row r="375" spans="1:14" ht="15.75" customHeight="1">
      <c r="A375" s="105"/>
      <c r="E375" s="17"/>
      <c r="F375" s="17"/>
      <c r="G375" s="17"/>
      <c r="H375" s="17"/>
      <c r="L375" s="1"/>
      <c r="M375" s="1"/>
      <c r="N375" s="1"/>
    </row>
    <row r="376" spans="1:14" ht="15.75" customHeight="1">
      <c r="A376" s="105"/>
      <c r="E376" s="17"/>
      <c r="F376" s="17"/>
      <c r="G376" s="17"/>
      <c r="H376" s="17"/>
      <c r="L376" s="1"/>
      <c r="M376" s="1"/>
      <c r="N376" s="1"/>
    </row>
    <row r="377" spans="1:14" ht="15.75" customHeight="1">
      <c r="A377" s="105"/>
      <c r="E377" s="17"/>
      <c r="F377" s="17"/>
      <c r="G377" s="17"/>
      <c r="H377" s="17"/>
      <c r="L377" s="1"/>
      <c r="M377" s="1"/>
      <c r="N377" s="1"/>
    </row>
    <row r="378" spans="1:14" ht="15.75" customHeight="1">
      <c r="A378" s="105"/>
      <c r="E378" s="17"/>
      <c r="F378" s="17"/>
      <c r="G378" s="17"/>
      <c r="H378" s="17"/>
      <c r="L378" s="1"/>
      <c r="M378" s="1"/>
      <c r="N378" s="1"/>
    </row>
    <row r="379" spans="1:14" ht="15.75" customHeight="1">
      <c r="A379" s="105"/>
      <c r="E379" s="17"/>
      <c r="F379" s="17"/>
      <c r="G379" s="17"/>
      <c r="H379" s="17"/>
      <c r="L379" s="1"/>
      <c r="M379" s="1"/>
      <c r="N379" s="1"/>
    </row>
    <row r="380" spans="1:14" ht="15.75" customHeight="1">
      <c r="A380" s="105"/>
      <c r="E380" s="17"/>
      <c r="F380" s="17"/>
      <c r="G380" s="17"/>
      <c r="H380" s="17"/>
      <c r="L380" s="1"/>
      <c r="M380" s="1"/>
      <c r="N380" s="1"/>
    </row>
    <row r="381" spans="1:14" ht="15.75" customHeight="1">
      <c r="A381" s="105"/>
      <c r="E381" s="17"/>
      <c r="F381" s="17"/>
      <c r="G381" s="17"/>
      <c r="H381" s="17"/>
      <c r="L381" s="1"/>
      <c r="M381" s="1"/>
      <c r="N381" s="1"/>
    </row>
    <row r="382" spans="1:14" ht="15.75" customHeight="1">
      <c r="A382" s="105"/>
      <c r="E382" s="17"/>
      <c r="F382" s="17"/>
      <c r="G382" s="17"/>
      <c r="H382" s="17"/>
      <c r="L382" s="1"/>
      <c r="M382" s="1"/>
      <c r="N382" s="1"/>
    </row>
    <row r="383" spans="1:14" ht="15.75" customHeight="1">
      <c r="A383" s="105"/>
      <c r="E383" s="17"/>
      <c r="F383" s="17"/>
      <c r="G383" s="17"/>
      <c r="H383" s="17"/>
      <c r="L383" s="1"/>
      <c r="M383" s="1"/>
      <c r="N383" s="1"/>
    </row>
    <row r="384" spans="1:14" ht="15.75" customHeight="1">
      <c r="A384" s="105"/>
      <c r="E384" s="17"/>
      <c r="F384" s="17"/>
      <c r="G384" s="17"/>
      <c r="H384" s="17"/>
      <c r="L384" s="1"/>
      <c r="M384" s="1"/>
      <c r="N384" s="1"/>
    </row>
    <row r="385" spans="1:14" ht="15.75" customHeight="1">
      <c r="A385" s="105"/>
      <c r="E385" s="17"/>
      <c r="F385" s="17"/>
      <c r="G385" s="17"/>
      <c r="H385" s="17"/>
      <c r="L385" s="1"/>
      <c r="M385" s="1"/>
      <c r="N385" s="1"/>
    </row>
    <row r="386" spans="1:14" ht="15.75" customHeight="1">
      <c r="A386" s="105"/>
      <c r="E386" s="17"/>
      <c r="F386" s="17"/>
      <c r="G386" s="17"/>
      <c r="H386" s="17"/>
      <c r="L386" s="1"/>
      <c r="M386" s="1"/>
      <c r="N386" s="1"/>
    </row>
    <row r="387" spans="1:14" ht="15.75" customHeight="1">
      <c r="A387" s="105"/>
      <c r="E387" s="17"/>
      <c r="F387" s="17"/>
      <c r="G387" s="17"/>
      <c r="H387" s="17"/>
      <c r="L387" s="1"/>
      <c r="M387" s="1"/>
      <c r="N387" s="1"/>
    </row>
    <row r="388" spans="1:14" ht="15.75" customHeight="1">
      <c r="A388" s="105"/>
      <c r="E388" s="17"/>
      <c r="F388" s="17"/>
      <c r="G388" s="17"/>
      <c r="H388" s="17"/>
      <c r="L388" s="1"/>
      <c r="M388" s="1"/>
      <c r="N388" s="1"/>
    </row>
    <row r="389" spans="1:14" ht="15.75" customHeight="1">
      <c r="A389" s="105"/>
      <c r="E389" s="17"/>
      <c r="F389" s="17"/>
      <c r="G389" s="17"/>
      <c r="H389" s="17"/>
      <c r="L389" s="1"/>
      <c r="M389" s="1"/>
      <c r="N389" s="1"/>
    </row>
    <row r="390" spans="1:14" ht="15.75" customHeight="1">
      <c r="A390" s="105"/>
      <c r="E390" s="17"/>
      <c r="F390" s="17"/>
      <c r="G390" s="17"/>
      <c r="H390" s="17"/>
      <c r="L390" s="1"/>
      <c r="M390" s="1"/>
      <c r="N390" s="1"/>
    </row>
    <row r="391" spans="1:14" ht="15.75" customHeight="1">
      <c r="A391" s="105"/>
      <c r="E391" s="17"/>
      <c r="F391" s="17"/>
      <c r="G391" s="17"/>
      <c r="H391" s="17"/>
      <c r="L391" s="1"/>
      <c r="M391" s="1"/>
      <c r="N391" s="1"/>
    </row>
    <row r="392" spans="1:14" ht="15.75" customHeight="1">
      <c r="A392" s="105"/>
      <c r="E392" s="17"/>
      <c r="F392" s="17"/>
      <c r="G392" s="17"/>
      <c r="H392" s="17"/>
      <c r="L392" s="1"/>
      <c r="M392" s="1"/>
      <c r="N392" s="1"/>
    </row>
    <row r="393" spans="1:14" ht="15.75" customHeight="1">
      <c r="A393" s="105"/>
      <c r="E393" s="17"/>
      <c r="F393" s="17"/>
      <c r="G393" s="17"/>
      <c r="H393" s="17"/>
      <c r="L393" s="1"/>
      <c r="M393" s="1"/>
      <c r="N393" s="1"/>
    </row>
    <row r="394" spans="1:14" ht="15.75" customHeight="1">
      <c r="A394" s="105"/>
      <c r="E394" s="17"/>
      <c r="F394" s="17"/>
      <c r="G394" s="17"/>
      <c r="H394" s="17"/>
      <c r="L394" s="1"/>
      <c r="M394" s="1"/>
      <c r="N394" s="1"/>
    </row>
    <row r="395" spans="1:14" ht="15.75" customHeight="1">
      <c r="A395" s="105"/>
      <c r="E395" s="17"/>
      <c r="F395" s="17"/>
      <c r="G395" s="17"/>
      <c r="H395" s="17"/>
      <c r="L395" s="1"/>
      <c r="M395" s="1"/>
      <c r="N395" s="1"/>
    </row>
    <row r="396" spans="1:14" ht="15.75" customHeight="1">
      <c r="A396" s="105"/>
      <c r="E396" s="17"/>
      <c r="F396" s="17"/>
      <c r="G396" s="17"/>
      <c r="H396" s="17"/>
      <c r="L396" s="1"/>
      <c r="M396" s="1"/>
      <c r="N396" s="1"/>
    </row>
    <row r="397" spans="1:14" ht="15.75" customHeight="1">
      <c r="A397" s="105"/>
      <c r="E397" s="17"/>
      <c r="F397" s="17"/>
      <c r="G397" s="17"/>
      <c r="H397" s="17"/>
      <c r="L397" s="1"/>
      <c r="M397" s="1"/>
      <c r="N397" s="1"/>
    </row>
    <row r="398" spans="1:14" ht="15.75" customHeight="1">
      <c r="A398" s="105"/>
      <c r="E398" s="17"/>
      <c r="F398" s="17"/>
      <c r="G398" s="17"/>
      <c r="H398" s="17"/>
      <c r="L398" s="1"/>
      <c r="M398" s="1"/>
      <c r="N398" s="1"/>
    </row>
    <row r="399" spans="1:14" ht="15.75" customHeight="1">
      <c r="A399" s="105"/>
      <c r="E399" s="17"/>
      <c r="F399" s="17"/>
      <c r="G399" s="17"/>
      <c r="H399" s="17"/>
      <c r="L399" s="1"/>
      <c r="M399" s="1"/>
      <c r="N399" s="1"/>
    </row>
    <row r="400" spans="1:14" ht="15.75" customHeight="1">
      <c r="A400" s="105"/>
      <c r="E400" s="17"/>
      <c r="F400" s="17"/>
      <c r="G400" s="17"/>
      <c r="H400" s="17"/>
      <c r="L400" s="1"/>
      <c r="M400" s="1"/>
      <c r="N400" s="1"/>
    </row>
    <row r="401" spans="1:14" ht="15.75" customHeight="1">
      <c r="A401" s="105"/>
      <c r="E401" s="17"/>
      <c r="F401" s="17"/>
      <c r="G401" s="17"/>
      <c r="H401" s="17"/>
      <c r="L401" s="1"/>
      <c r="M401" s="1"/>
      <c r="N401" s="1"/>
    </row>
    <row r="402" spans="1:14" ht="15.75" customHeight="1">
      <c r="A402" s="105"/>
      <c r="E402" s="17"/>
      <c r="F402" s="17"/>
      <c r="G402" s="17"/>
      <c r="H402" s="17"/>
      <c r="L402" s="1"/>
      <c r="M402" s="1"/>
      <c r="N402" s="1"/>
    </row>
    <row r="403" spans="1:14" ht="15.75" customHeight="1">
      <c r="A403" s="105"/>
      <c r="E403" s="17"/>
      <c r="F403" s="17"/>
      <c r="G403" s="17"/>
      <c r="H403" s="17"/>
      <c r="L403" s="1"/>
      <c r="M403" s="1"/>
      <c r="N403" s="1"/>
    </row>
    <row r="404" spans="1:14" ht="15.75" customHeight="1">
      <c r="A404" s="105"/>
      <c r="E404" s="17"/>
      <c r="F404" s="17"/>
      <c r="G404" s="17"/>
      <c r="H404" s="17"/>
      <c r="L404" s="1"/>
      <c r="M404" s="1"/>
      <c r="N404" s="1"/>
    </row>
    <row r="405" spans="1:14" ht="15.75" customHeight="1">
      <c r="A405" s="105"/>
      <c r="E405" s="17"/>
      <c r="F405" s="17"/>
      <c r="G405" s="17"/>
      <c r="H405" s="17"/>
      <c r="L405" s="1"/>
      <c r="M405" s="1"/>
      <c r="N405" s="1"/>
    </row>
    <row r="406" spans="1:14" ht="15.75" customHeight="1">
      <c r="A406" s="105"/>
      <c r="E406" s="17"/>
      <c r="F406" s="17"/>
      <c r="G406" s="17"/>
      <c r="H406" s="17"/>
      <c r="L406" s="1"/>
      <c r="M406" s="1"/>
      <c r="N406" s="1"/>
    </row>
    <row r="407" spans="1:14" ht="15.75" customHeight="1">
      <c r="A407" s="105"/>
      <c r="E407" s="17"/>
      <c r="F407" s="17"/>
      <c r="G407" s="17"/>
      <c r="H407" s="17"/>
      <c r="L407" s="1"/>
      <c r="M407" s="1"/>
      <c r="N407" s="1"/>
    </row>
    <row r="408" spans="1:14" ht="15.75" customHeight="1">
      <c r="A408" s="105"/>
      <c r="E408" s="17"/>
      <c r="F408" s="17"/>
      <c r="G408" s="17"/>
      <c r="H408" s="17"/>
      <c r="L408" s="1"/>
      <c r="M408" s="1"/>
      <c r="N408" s="1"/>
    </row>
    <row r="409" spans="1:14" ht="15.75" customHeight="1">
      <c r="A409" s="105"/>
      <c r="E409" s="17"/>
      <c r="F409" s="17"/>
      <c r="G409" s="17"/>
      <c r="H409" s="17"/>
      <c r="L409" s="1"/>
      <c r="M409" s="1"/>
      <c r="N409" s="1"/>
    </row>
    <row r="410" spans="1:14" ht="15.75" customHeight="1">
      <c r="A410" s="105"/>
      <c r="E410" s="17"/>
      <c r="F410" s="17"/>
      <c r="G410" s="17"/>
      <c r="H410" s="17"/>
      <c r="L410" s="1"/>
      <c r="M410" s="1"/>
      <c r="N410" s="1"/>
    </row>
    <row r="411" spans="1:14" ht="15.75" customHeight="1">
      <c r="A411" s="105"/>
      <c r="E411" s="17"/>
      <c r="F411" s="17"/>
      <c r="G411" s="17"/>
      <c r="H411" s="17"/>
      <c r="L411" s="1"/>
      <c r="M411" s="1"/>
      <c r="N411" s="1"/>
    </row>
    <row r="412" spans="1:14" ht="15.75" customHeight="1">
      <c r="A412" s="105"/>
      <c r="E412" s="17"/>
      <c r="F412" s="17"/>
      <c r="G412" s="17"/>
      <c r="H412" s="17"/>
      <c r="L412" s="1"/>
      <c r="M412" s="1"/>
      <c r="N412" s="1"/>
    </row>
    <row r="413" spans="1:14" ht="15.75" customHeight="1">
      <c r="A413" s="105"/>
      <c r="E413" s="17"/>
      <c r="F413" s="17"/>
      <c r="G413" s="17"/>
      <c r="H413" s="17"/>
      <c r="L413" s="1"/>
      <c r="M413" s="1"/>
      <c r="N413" s="1"/>
    </row>
    <row r="414" spans="1:14" ht="15.75" customHeight="1">
      <c r="A414" s="105"/>
      <c r="E414" s="17"/>
      <c r="F414" s="17"/>
      <c r="G414" s="17"/>
      <c r="H414" s="17"/>
      <c r="L414" s="1"/>
      <c r="M414" s="1"/>
      <c r="N414" s="1"/>
    </row>
    <row r="415" spans="1:14" ht="15.75" customHeight="1">
      <c r="A415" s="105"/>
      <c r="E415" s="17"/>
      <c r="F415" s="17"/>
      <c r="G415" s="17"/>
      <c r="H415" s="17"/>
      <c r="L415" s="1"/>
      <c r="M415" s="1"/>
      <c r="N415" s="1"/>
    </row>
    <row r="416" spans="1:14" ht="15.75" customHeight="1">
      <c r="A416" s="105"/>
      <c r="E416" s="17"/>
      <c r="F416" s="17"/>
      <c r="G416" s="17"/>
      <c r="H416" s="17"/>
      <c r="L416" s="1"/>
      <c r="M416" s="1"/>
      <c r="N416" s="1"/>
    </row>
    <row r="417" spans="1:14" ht="15.75" customHeight="1">
      <c r="A417" s="105"/>
      <c r="E417" s="17"/>
      <c r="F417" s="17"/>
      <c r="G417" s="17"/>
      <c r="H417" s="17"/>
      <c r="L417" s="1"/>
      <c r="M417" s="1"/>
      <c r="N417" s="1"/>
    </row>
    <row r="418" spans="1:14" ht="15.75" customHeight="1">
      <c r="A418" s="105"/>
      <c r="E418" s="17"/>
      <c r="F418" s="17"/>
      <c r="G418" s="17"/>
      <c r="H418" s="17"/>
      <c r="L418" s="1"/>
      <c r="M418" s="1"/>
      <c r="N418" s="1"/>
    </row>
    <row r="419" spans="1:14" ht="15.75" customHeight="1">
      <c r="A419" s="105"/>
      <c r="E419" s="17"/>
      <c r="F419" s="17"/>
      <c r="G419" s="17"/>
      <c r="H419" s="17"/>
      <c r="L419" s="1"/>
      <c r="M419" s="1"/>
      <c r="N419" s="1"/>
    </row>
    <row r="420" spans="1:14" ht="15.75" customHeight="1">
      <c r="A420" s="105"/>
      <c r="E420" s="17"/>
      <c r="F420" s="17"/>
      <c r="G420" s="17"/>
      <c r="H420" s="17"/>
      <c r="L420" s="1"/>
      <c r="M420" s="1"/>
      <c r="N420" s="1"/>
    </row>
    <row r="421" spans="1:14" ht="15.75" customHeight="1">
      <c r="A421" s="105"/>
      <c r="E421" s="17"/>
      <c r="F421" s="17"/>
      <c r="G421" s="17"/>
      <c r="H421" s="17"/>
      <c r="L421" s="1"/>
      <c r="M421" s="1"/>
      <c r="N421" s="1"/>
    </row>
    <row r="422" spans="1:14" ht="15.75" customHeight="1">
      <c r="A422" s="105"/>
      <c r="E422" s="17"/>
      <c r="F422" s="17"/>
      <c r="G422" s="17"/>
      <c r="H422" s="17"/>
      <c r="L422" s="1"/>
      <c r="M422" s="1"/>
      <c r="N422" s="1"/>
    </row>
    <row r="423" spans="1:14" ht="15.75" customHeight="1">
      <c r="A423" s="105"/>
      <c r="E423" s="17"/>
      <c r="F423" s="17"/>
      <c r="G423" s="17"/>
      <c r="H423" s="17"/>
      <c r="L423" s="1"/>
      <c r="M423" s="1"/>
      <c r="N423" s="1"/>
    </row>
    <row r="424" spans="1:14" ht="15.75" customHeight="1">
      <c r="A424" s="105"/>
      <c r="E424" s="17"/>
      <c r="F424" s="17"/>
      <c r="G424" s="17"/>
      <c r="H424" s="17"/>
      <c r="L424" s="1"/>
      <c r="M424" s="1"/>
      <c r="N424" s="1"/>
    </row>
    <row r="425" spans="1:14" ht="15.75" customHeight="1">
      <c r="A425" s="105"/>
      <c r="E425" s="17"/>
      <c r="F425" s="17"/>
      <c r="G425" s="17"/>
      <c r="H425" s="17"/>
      <c r="L425" s="1"/>
      <c r="M425" s="1"/>
      <c r="N425" s="1"/>
    </row>
    <row r="426" spans="1:14" ht="15.75" customHeight="1">
      <c r="A426" s="105"/>
      <c r="E426" s="17"/>
      <c r="F426" s="17"/>
      <c r="G426" s="17"/>
      <c r="H426" s="17"/>
      <c r="L426" s="1"/>
      <c r="M426" s="1"/>
      <c r="N426" s="1"/>
    </row>
    <row r="427" spans="1:14" ht="15.75" customHeight="1">
      <c r="A427" s="105"/>
      <c r="E427" s="17"/>
      <c r="F427" s="17"/>
      <c r="G427" s="17"/>
      <c r="H427" s="17"/>
      <c r="L427" s="1"/>
      <c r="M427" s="1"/>
      <c r="N427" s="1"/>
    </row>
    <row r="428" spans="1:14" ht="15.75" customHeight="1">
      <c r="A428" s="105"/>
      <c r="E428" s="17"/>
      <c r="F428" s="17"/>
      <c r="G428" s="17"/>
      <c r="H428" s="17"/>
      <c r="L428" s="1"/>
      <c r="M428" s="1"/>
      <c r="N428" s="1"/>
    </row>
    <row r="429" spans="1:14" ht="15.75" customHeight="1">
      <c r="A429" s="105"/>
      <c r="E429" s="17"/>
      <c r="F429" s="17"/>
      <c r="G429" s="17"/>
      <c r="H429" s="17"/>
      <c r="L429" s="1"/>
      <c r="M429" s="1"/>
      <c r="N429" s="1"/>
    </row>
    <row r="430" spans="1:14" ht="15.75" customHeight="1">
      <c r="A430" s="105"/>
      <c r="E430" s="17"/>
      <c r="F430" s="17"/>
      <c r="G430" s="17"/>
      <c r="H430" s="17"/>
      <c r="L430" s="1"/>
      <c r="M430" s="1"/>
      <c r="N430" s="1"/>
    </row>
    <row r="431" spans="1:14" ht="15.75" customHeight="1">
      <c r="A431" s="105"/>
      <c r="E431" s="17"/>
      <c r="F431" s="17"/>
      <c r="G431" s="17"/>
      <c r="H431" s="17"/>
      <c r="L431" s="1"/>
      <c r="M431" s="1"/>
      <c r="N431" s="1"/>
    </row>
    <row r="432" spans="1:14" ht="15.75" customHeight="1">
      <c r="A432" s="105"/>
      <c r="E432" s="17"/>
      <c r="F432" s="17"/>
      <c r="G432" s="17"/>
      <c r="H432" s="17"/>
      <c r="L432" s="1"/>
      <c r="M432" s="1"/>
      <c r="N432" s="1"/>
    </row>
    <row r="433" spans="1:14" ht="15.75" customHeight="1">
      <c r="A433" s="105"/>
      <c r="E433" s="17"/>
      <c r="F433" s="17"/>
      <c r="G433" s="17"/>
      <c r="H433" s="17"/>
      <c r="L433" s="1"/>
      <c r="M433" s="1"/>
      <c r="N433" s="1"/>
    </row>
    <row r="434" spans="1:14" ht="15.75" customHeight="1">
      <c r="A434" s="105"/>
      <c r="E434" s="17"/>
      <c r="F434" s="17"/>
      <c r="G434" s="17"/>
      <c r="H434" s="17"/>
      <c r="L434" s="1"/>
      <c r="M434" s="1"/>
      <c r="N434" s="1"/>
    </row>
    <row r="435" spans="1:14" ht="15.75" customHeight="1">
      <c r="A435" s="105"/>
      <c r="E435" s="17"/>
      <c r="F435" s="17"/>
      <c r="G435" s="17"/>
      <c r="H435" s="17"/>
      <c r="L435" s="1"/>
      <c r="M435" s="1"/>
      <c r="N435" s="1"/>
    </row>
    <row r="436" spans="1:14" ht="15.75" customHeight="1">
      <c r="A436" s="105"/>
      <c r="E436" s="17"/>
      <c r="F436" s="17"/>
      <c r="G436" s="17"/>
      <c r="H436" s="17"/>
      <c r="L436" s="1"/>
      <c r="M436" s="1"/>
      <c r="N436" s="1"/>
    </row>
    <row r="437" spans="1:14" ht="15.75" customHeight="1">
      <c r="A437" s="105"/>
      <c r="E437" s="17"/>
      <c r="F437" s="17"/>
      <c r="G437" s="17"/>
      <c r="H437" s="17"/>
      <c r="L437" s="1"/>
      <c r="M437" s="1"/>
      <c r="N437" s="1"/>
    </row>
    <row r="438" spans="1:14" ht="15.75" customHeight="1">
      <c r="A438" s="105"/>
      <c r="E438" s="17"/>
      <c r="F438" s="17"/>
      <c r="G438" s="17"/>
      <c r="H438" s="17"/>
      <c r="L438" s="1"/>
      <c r="M438" s="1"/>
      <c r="N438" s="1"/>
    </row>
    <row r="439" spans="1:14" ht="15.75" customHeight="1">
      <c r="A439" s="105"/>
      <c r="E439" s="17"/>
      <c r="F439" s="17"/>
      <c r="G439" s="17"/>
      <c r="H439" s="17"/>
      <c r="L439" s="1"/>
      <c r="M439" s="1"/>
      <c r="N439" s="1"/>
    </row>
    <row r="440" spans="1:14" ht="15.75" customHeight="1">
      <c r="A440" s="105"/>
      <c r="E440" s="17"/>
      <c r="F440" s="17"/>
      <c r="G440" s="17"/>
      <c r="H440" s="17"/>
      <c r="L440" s="1"/>
      <c r="M440" s="1"/>
      <c r="N440" s="1"/>
    </row>
    <row r="441" spans="1:14" ht="15.75" customHeight="1">
      <c r="A441" s="105"/>
      <c r="E441" s="17"/>
      <c r="F441" s="17"/>
      <c r="G441" s="17"/>
      <c r="H441" s="17"/>
      <c r="L441" s="1"/>
      <c r="M441" s="1"/>
      <c r="N441" s="1"/>
    </row>
    <row r="442" spans="1:14" ht="15.75" customHeight="1">
      <c r="A442" s="105"/>
      <c r="E442" s="17"/>
      <c r="F442" s="17"/>
      <c r="G442" s="17"/>
      <c r="H442" s="17"/>
      <c r="L442" s="1"/>
      <c r="M442" s="1"/>
      <c r="N442" s="1"/>
    </row>
    <row r="443" spans="1:14" ht="15.75" customHeight="1">
      <c r="A443" s="105"/>
      <c r="E443" s="17"/>
      <c r="F443" s="17"/>
      <c r="G443" s="17"/>
      <c r="H443" s="17"/>
      <c r="L443" s="1"/>
      <c r="M443" s="1"/>
      <c r="N443" s="1"/>
    </row>
    <row r="444" spans="1:14" ht="15.75" customHeight="1">
      <c r="A444" s="105"/>
      <c r="E444" s="17"/>
      <c r="F444" s="17"/>
      <c r="G444" s="17"/>
      <c r="H444" s="17"/>
      <c r="L444" s="1"/>
      <c r="M444" s="1"/>
      <c r="N444" s="1"/>
    </row>
    <row r="445" spans="1:14" ht="15.75" customHeight="1">
      <c r="A445" s="105"/>
      <c r="E445" s="17"/>
      <c r="F445" s="17"/>
      <c r="G445" s="17"/>
      <c r="H445" s="17"/>
      <c r="L445" s="1"/>
      <c r="M445" s="1"/>
      <c r="N445" s="1"/>
    </row>
    <row r="446" spans="1:14" ht="15.75" customHeight="1">
      <c r="A446" s="105"/>
      <c r="E446" s="17"/>
      <c r="F446" s="17"/>
      <c r="G446" s="17"/>
      <c r="H446" s="17"/>
      <c r="L446" s="1"/>
      <c r="M446" s="1"/>
      <c r="N446" s="1"/>
    </row>
    <row r="447" spans="1:14" ht="15.75" customHeight="1">
      <c r="A447" s="105"/>
      <c r="E447" s="17"/>
      <c r="F447" s="17"/>
      <c r="G447" s="17"/>
      <c r="H447" s="17"/>
      <c r="L447" s="1"/>
      <c r="M447" s="1"/>
      <c r="N447" s="1"/>
    </row>
    <row r="448" spans="1:14" ht="15.75" customHeight="1">
      <c r="A448" s="105"/>
      <c r="E448" s="17"/>
      <c r="F448" s="17"/>
      <c r="G448" s="17"/>
      <c r="H448" s="17"/>
      <c r="L448" s="1"/>
      <c r="M448" s="1"/>
      <c r="N448" s="1"/>
    </row>
    <row r="449" spans="1:14" ht="15.75" customHeight="1">
      <c r="A449" s="105"/>
      <c r="E449" s="17"/>
      <c r="F449" s="17"/>
      <c r="G449" s="17"/>
      <c r="H449" s="17"/>
      <c r="L449" s="1"/>
      <c r="M449" s="1"/>
      <c r="N449" s="1"/>
    </row>
    <row r="450" spans="1:14" ht="15.75" customHeight="1">
      <c r="A450" s="105"/>
      <c r="E450" s="17"/>
      <c r="F450" s="17"/>
      <c r="G450" s="17"/>
      <c r="H450" s="17"/>
      <c r="L450" s="1"/>
      <c r="M450" s="1"/>
      <c r="N450" s="1"/>
    </row>
    <row r="451" spans="1:14" ht="15.75" customHeight="1">
      <c r="A451" s="105"/>
      <c r="E451" s="17"/>
      <c r="F451" s="17"/>
      <c r="G451" s="17"/>
      <c r="H451" s="17"/>
      <c r="L451" s="1"/>
      <c r="M451" s="1"/>
      <c r="N451" s="1"/>
    </row>
    <row r="452" spans="1:14" ht="15.75" customHeight="1">
      <c r="A452" s="105"/>
      <c r="E452" s="17"/>
      <c r="F452" s="17"/>
      <c r="G452" s="17"/>
      <c r="H452" s="17"/>
      <c r="L452" s="1"/>
      <c r="M452" s="1"/>
      <c r="N452" s="1"/>
    </row>
    <row r="453" spans="1:14" ht="15.75" customHeight="1">
      <c r="A453" s="105"/>
      <c r="E453" s="17"/>
      <c r="F453" s="17"/>
      <c r="G453" s="17"/>
      <c r="H453" s="17"/>
      <c r="L453" s="1"/>
      <c r="M453" s="1"/>
      <c r="N453" s="1"/>
    </row>
    <row r="454" spans="1:14" ht="15.75" customHeight="1">
      <c r="A454" s="105"/>
      <c r="E454" s="17"/>
      <c r="F454" s="17"/>
      <c r="G454" s="17"/>
      <c r="H454" s="17"/>
      <c r="L454" s="1"/>
      <c r="M454" s="1"/>
      <c r="N454" s="1"/>
    </row>
    <row r="455" spans="1:14" ht="15.75" customHeight="1">
      <c r="A455" s="105"/>
      <c r="E455" s="17"/>
      <c r="F455" s="17"/>
      <c r="G455" s="17"/>
      <c r="H455" s="17"/>
      <c r="L455" s="1"/>
      <c r="M455" s="1"/>
      <c r="N455" s="1"/>
    </row>
    <row r="456" spans="1:14" ht="15.75" customHeight="1">
      <c r="A456" s="105"/>
      <c r="E456" s="17"/>
      <c r="F456" s="17"/>
      <c r="G456" s="17"/>
      <c r="H456" s="17"/>
      <c r="L456" s="1"/>
      <c r="M456" s="1"/>
      <c r="N456" s="1"/>
    </row>
    <row r="457" spans="1:14" ht="15.75" customHeight="1">
      <c r="A457" s="105"/>
      <c r="E457" s="17"/>
      <c r="F457" s="17"/>
      <c r="G457" s="17"/>
      <c r="H457" s="17"/>
      <c r="L457" s="1"/>
      <c r="M457" s="1"/>
      <c r="N457" s="1"/>
    </row>
    <row r="458" spans="1:14" ht="15.75" customHeight="1">
      <c r="A458" s="105"/>
      <c r="E458" s="17"/>
      <c r="F458" s="17"/>
      <c r="G458" s="17"/>
      <c r="H458" s="17"/>
      <c r="L458" s="1"/>
      <c r="M458" s="1"/>
      <c r="N458" s="1"/>
    </row>
    <row r="459" spans="1:14" ht="15.75" customHeight="1">
      <c r="A459" s="105"/>
      <c r="E459" s="17"/>
      <c r="F459" s="17"/>
      <c r="G459" s="17"/>
      <c r="H459" s="17"/>
      <c r="L459" s="1"/>
      <c r="M459" s="1"/>
      <c r="N459" s="1"/>
    </row>
    <row r="460" spans="1:14" ht="15.75" customHeight="1">
      <c r="A460" s="105"/>
      <c r="E460" s="17"/>
      <c r="F460" s="17"/>
      <c r="G460" s="17"/>
      <c r="H460" s="17"/>
      <c r="L460" s="1"/>
      <c r="M460" s="1"/>
      <c r="N460" s="1"/>
    </row>
    <row r="461" spans="1:14" ht="15.75" customHeight="1">
      <c r="A461" s="105"/>
      <c r="E461" s="17"/>
      <c r="F461" s="17"/>
      <c r="G461" s="17"/>
      <c r="H461" s="17"/>
      <c r="L461" s="1"/>
      <c r="M461" s="1"/>
      <c r="N461" s="1"/>
    </row>
    <row r="462" spans="1:14" ht="15.75" customHeight="1">
      <c r="A462" s="105"/>
      <c r="E462" s="17"/>
      <c r="F462" s="17"/>
      <c r="G462" s="17"/>
      <c r="H462" s="17"/>
      <c r="L462" s="1"/>
      <c r="M462" s="1"/>
      <c r="N462" s="1"/>
    </row>
    <row r="463" spans="1:14" ht="15.75" customHeight="1">
      <c r="A463" s="105"/>
      <c r="E463" s="17"/>
      <c r="F463" s="17"/>
      <c r="G463" s="17"/>
      <c r="H463" s="17"/>
      <c r="L463" s="1"/>
      <c r="M463" s="1"/>
      <c r="N463" s="1"/>
    </row>
    <row r="464" spans="1:14" ht="15.75" customHeight="1">
      <c r="A464" s="105"/>
      <c r="E464" s="17"/>
      <c r="F464" s="17"/>
      <c r="G464" s="17"/>
      <c r="H464" s="17"/>
      <c r="L464" s="1"/>
      <c r="M464" s="1"/>
      <c r="N464" s="1"/>
    </row>
    <row r="465" spans="1:14" ht="15.75" customHeight="1">
      <c r="A465" s="105"/>
      <c r="E465" s="17"/>
      <c r="F465" s="17"/>
      <c r="G465" s="17"/>
      <c r="H465" s="17"/>
      <c r="L465" s="1"/>
      <c r="M465" s="1"/>
      <c r="N465" s="1"/>
    </row>
    <row r="466" spans="1:14" ht="15.75" customHeight="1">
      <c r="A466" s="105"/>
      <c r="E466" s="17"/>
      <c r="F466" s="17"/>
      <c r="G466" s="17"/>
      <c r="H466" s="17"/>
      <c r="L466" s="1"/>
      <c r="M466" s="1"/>
      <c r="N466" s="1"/>
    </row>
    <row r="467" spans="1:14" ht="15.75" customHeight="1">
      <c r="A467" s="105"/>
      <c r="E467" s="17"/>
      <c r="F467" s="17"/>
      <c r="G467" s="17"/>
      <c r="H467" s="17"/>
      <c r="L467" s="1"/>
      <c r="M467" s="1"/>
      <c r="N467" s="1"/>
    </row>
    <row r="468" spans="1:14" ht="15.75" customHeight="1">
      <c r="A468" s="105"/>
      <c r="E468" s="17"/>
      <c r="F468" s="17"/>
      <c r="G468" s="17"/>
      <c r="H468" s="17"/>
      <c r="L468" s="1"/>
      <c r="M468" s="1"/>
      <c r="N468" s="1"/>
    </row>
    <row r="469" spans="1:14" ht="15.75" customHeight="1">
      <c r="A469" s="105"/>
      <c r="E469" s="17"/>
      <c r="F469" s="17"/>
      <c r="G469" s="17"/>
      <c r="H469" s="17"/>
      <c r="L469" s="1"/>
      <c r="M469" s="1"/>
      <c r="N469" s="1"/>
    </row>
    <row r="470" spans="1:14" ht="15.75" customHeight="1">
      <c r="A470" s="105"/>
      <c r="E470" s="17"/>
      <c r="F470" s="17"/>
      <c r="G470" s="17"/>
      <c r="H470" s="17"/>
      <c r="L470" s="1"/>
      <c r="M470" s="1"/>
      <c r="N470" s="1"/>
    </row>
    <row r="471" spans="1:14" ht="15.75" customHeight="1">
      <c r="A471" s="105"/>
      <c r="E471" s="17"/>
      <c r="F471" s="17"/>
      <c r="G471" s="17"/>
      <c r="H471" s="17"/>
      <c r="L471" s="1"/>
      <c r="M471" s="1"/>
      <c r="N471" s="1"/>
    </row>
    <row r="472" spans="1:14" ht="15.75" customHeight="1">
      <c r="A472" s="105"/>
      <c r="E472" s="17"/>
      <c r="F472" s="17"/>
      <c r="G472" s="17"/>
      <c r="H472" s="17"/>
      <c r="L472" s="1"/>
      <c r="M472" s="1"/>
      <c r="N472" s="1"/>
    </row>
    <row r="473" spans="1:14" ht="15.75" customHeight="1">
      <c r="A473" s="105"/>
      <c r="E473" s="17"/>
      <c r="F473" s="17"/>
      <c r="G473" s="17"/>
      <c r="H473" s="17"/>
      <c r="L473" s="1"/>
      <c r="M473" s="1"/>
      <c r="N473" s="1"/>
    </row>
    <row r="474" spans="1:14" ht="15.75" customHeight="1">
      <c r="A474" s="105"/>
      <c r="E474" s="17"/>
      <c r="F474" s="17"/>
      <c r="G474" s="17"/>
      <c r="H474" s="17"/>
      <c r="L474" s="1"/>
      <c r="M474" s="1"/>
      <c r="N474" s="1"/>
    </row>
    <row r="475" spans="1:14" ht="15.75" customHeight="1">
      <c r="A475" s="105"/>
      <c r="E475" s="17"/>
      <c r="F475" s="17"/>
      <c r="G475" s="17"/>
      <c r="H475" s="17"/>
      <c r="L475" s="1"/>
      <c r="M475" s="1"/>
      <c r="N475" s="1"/>
    </row>
    <row r="476" spans="1:14" ht="15.75" customHeight="1">
      <c r="A476" s="105"/>
      <c r="E476" s="17"/>
      <c r="F476" s="17"/>
      <c r="G476" s="17"/>
      <c r="H476" s="17"/>
      <c r="L476" s="1"/>
      <c r="M476" s="1"/>
      <c r="N476" s="1"/>
    </row>
    <row r="477" spans="1:14" ht="15.75" customHeight="1">
      <c r="A477" s="105"/>
      <c r="E477" s="17"/>
      <c r="F477" s="17"/>
      <c r="G477" s="17"/>
      <c r="H477" s="17"/>
      <c r="L477" s="1"/>
      <c r="M477" s="1"/>
      <c r="N477" s="1"/>
    </row>
    <row r="478" spans="1:14" ht="15.75" customHeight="1">
      <c r="A478" s="105"/>
      <c r="E478" s="17"/>
      <c r="F478" s="17"/>
      <c r="G478" s="17"/>
      <c r="H478" s="17"/>
      <c r="L478" s="1"/>
      <c r="M478" s="1"/>
      <c r="N478" s="1"/>
    </row>
    <row r="479" spans="1:14" ht="15.75" customHeight="1">
      <c r="A479" s="105"/>
      <c r="E479" s="17"/>
      <c r="F479" s="17"/>
      <c r="G479" s="17"/>
      <c r="H479" s="17"/>
      <c r="L479" s="1"/>
      <c r="M479" s="1"/>
      <c r="N479" s="1"/>
    </row>
    <row r="480" spans="1:14" ht="15.75" customHeight="1">
      <c r="A480" s="105"/>
      <c r="E480" s="17"/>
      <c r="F480" s="17"/>
      <c r="G480" s="17"/>
      <c r="H480" s="17"/>
      <c r="L480" s="1"/>
      <c r="M480" s="1"/>
      <c r="N480" s="1"/>
    </row>
    <row r="481" spans="1:14" ht="15.75" customHeight="1">
      <c r="A481" s="105"/>
      <c r="E481" s="17"/>
      <c r="F481" s="17"/>
      <c r="G481" s="17"/>
      <c r="H481" s="17"/>
      <c r="L481" s="1"/>
      <c r="M481" s="1"/>
      <c r="N481" s="1"/>
    </row>
    <row r="482" spans="1:14" ht="15.75" customHeight="1">
      <c r="A482" s="105"/>
      <c r="E482" s="17"/>
      <c r="F482" s="17"/>
      <c r="G482" s="17"/>
      <c r="H482" s="17"/>
      <c r="L482" s="1"/>
      <c r="M482" s="1"/>
      <c r="N482" s="1"/>
    </row>
    <row r="483" spans="1:14" ht="15.75" customHeight="1">
      <c r="A483" s="105"/>
      <c r="E483" s="17"/>
      <c r="F483" s="17"/>
      <c r="G483" s="17"/>
      <c r="H483" s="17"/>
      <c r="L483" s="1"/>
      <c r="M483" s="1"/>
      <c r="N483" s="1"/>
    </row>
    <row r="484" spans="1:14" ht="15.75" customHeight="1">
      <c r="A484" s="105"/>
      <c r="E484" s="17"/>
      <c r="F484" s="17"/>
      <c r="G484" s="17"/>
      <c r="H484" s="17"/>
      <c r="L484" s="1"/>
      <c r="M484" s="1"/>
      <c r="N484" s="1"/>
    </row>
    <row r="485" spans="1:14" ht="15.75" customHeight="1">
      <c r="A485" s="105"/>
      <c r="E485" s="17"/>
      <c r="F485" s="17"/>
      <c r="G485" s="17"/>
      <c r="H485" s="17"/>
      <c r="L485" s="1"/>
      <c r="M485" s="1"/>
      <c r="N485" s="1"/>
    </row>
    <row r="486" spans="1:14" ht="15.75" customHeight="1">
      <c r="A486" s="105"/>
      <c r="E486" s="17"/>
      <c r="F486" s="17"/>
      <c r="G486" s="17"/>
      <c r="H486" s="17"/>
      <c r="L486" s="1"/>
      <c r="M486" s="1"/>
      <c r="N486" s="1"/>
    </row>
    <row r="487" spans="1:14" ht="15.75" customHeight="1">
      <c r="A487" s="105"/>
      <c r="E487" s="17"/>
      <c r="F487" s="17"/>
      <c r="G487" s="17"/>
      <c r="H487" s="17"/>
      <c r="L487" s="1"/>
      <c r="M487" s="1"/>
      <c r="N487" s="1"/>
    </row>
    <row r="488" spans="1:14" ht="15.75" customHeight="1">
      <c r="A488" s="105"/>
      <c r="E488" s="17"/>
      <c r="F488" s="17"/>
      <c r="G488" s="17"/>
      <c r="H488" s="17"/>
      <c r="L488" s="1"/>
      <c r="M488" s="1"/>
      <c r="N488" s="1"/>
    </row>
    <row r="489" spans="1:14" ht="15.75" customHeight="1">
      <c r="A489" s="105"/>
      <c r="E489" s="17"/>
      <c r="F489" s="17"/>
      <c r="G489" s="17"/>
      <c r="H489" s="17"/>
      <c r="L489" s="1"/>
      <c r="M489" s="1"/>
      <c r="N489" s="1"/>
    </row>
    <row r="490" spans="1:14" ht="15.75" customHeight="1">
      <c r="A490" s="105"/>
      <c r="E490" s="17"/>
      <c r="F490" s="17"/>
      <c r="G490" s="17"/>
      <c r="H490" s="17"/>
      <c r="L490" s="1"/>
      <c r="M490" s="1"/>
      <c r="N490" s="1"/>
    </row>
    <row r="491" spans="1:14" ht="15.75" customHeight="1">
      <c r="A491" s="105"/>
      <c r="E491" s="17"/>
      <c r="F491" s="17"/>
      <c r="G491" s="17"/>
      <c r="H491" s="17"/>
      <c r="L491" s="1"/>
      <c r="M491" s="1"/>
      <c r="N491" s="1"/>
    </row>
    <row r="492" spans="1:14" ht="15.75" customHeight="1">
      <c r="A492" s="105"/>
      <c r="E492" s="17"/>
      <c r="F492" s="17"/>
      <c r="G492" s="17"/>
      <c r="H492" s="17"/>
      <c r="L492" s="1"/>
      <c r="M492" s="1"/>
      <c r="N492" s="1"/>
    </row>
    <row r="493" spans="1:14" ht="15.75" customHeight="1">
      <c r="A493" s="105"/>
      <c r="E493" s="17"/>
      <c r="F493" s="17"/>
      <c r="G493" s="17"/>
      <c r="H493" s="17"/>
      <c r="L493" s="1"/>
      <c r="M493" s="1"/>
      <c r="N493" s="1"/>
    </row>
    <row r="494" spans="1:14" ht="15.75" customHeight="1">
      <c r="A494" s="105"/>
      <c r="E494" s="17"/>
      <c r="F494" s="17"/>
      <c r="G494" s="17"/>
      <c r="H494" s="17"/>
      <c r="L494" s="1"/>
      <c r="M494" s="1"/>
      <c r="N494" s="1"/>
    </row>
    <row r="495" spans="1:14" ht="15.75" customHeight="1">
      <c r="A495" s="105"/>
      <c r="E495" s="17"/>
      <c r="F495" s="17"/>
      <c r="G495" s="17"/>
      <c r="H495" s="17"/>
      <c r="L495" s="1"/>
      <c r="M495" s="1"/>
      <c r="N495" s="1"/>
    </row>
    <row r="496" spans="1:14" ht="15.75" customHeight="1">
      <c r="A496" s="105"/>
      <c r="E496" s="17"/>
      <c r="F496" s="17"/>
      <c r="G496" s="17"/>
      <c r="H496" s="17"/>
      <c r="L496" s="1"/>
      <c r="M496" s="1"/>
      <c r="N496" s="1"/>
    </row>
    <row r="497" spans="1:14" ht="15.75" customHeight="1">
      <c r="A497" s="105"/>
      <c r="E497" s="17"/>
      <c r="F497" s="17"/>
      <c r="G497" s="17"/>
      <c r="H497" s="17"/>
      <c r="L497" s="1"/>
      <c r="M497" s="1"/>
      <c r="N497" s="1"/>
    </row>
    <row r="498" spans="1:14" ht="15.75" customHeight="1">
      <c r="A498" s="105"/>
      <c r="E498" s="17"/>
      <c r="F498" s="17"/>
      <c r="G498" s="17"/>
      <c r="H498" s="17"/>
      <c r="L498" s="1"/>
      <c r="M498" s="1"/>
      <c r="N498" s="1"/>
    </row>
    <row r="499" spans="1:14" ht="15.75" customHeight="1">
      <c r="A499" s="105"/>
      <c r="E499" s="17"/>
      <c r="F499" s="17"/>
      <c r="G499" s="17"/>
      <c r="H499" s="17"/>
      <c r="L499" s="1"/>
      <c r="M499" s="1"/>
      <c r="N499" s="1"/>
    </row>
    <row r="500" spans="1:14" ht="15.75" customHeight="1">
      <c r="A500" s="105"/>
      <c r="E500" s="17"/>
      <c r="F500" s="17"/>
      <c r="G500" s="17"/>
      <c r="H500" s="17"/>
      <c r="L500" s="1"/>
      <c r="M500" s="1"/>
      <c r="N500" s="1"/>
    </row>
    <row r="501" spans="1:14" ht="15.75" customHeight="1">
      <c r="A501" s="105"/>
      <c r="E501" s="17"/>
      <c r="F501" s="17"/>
      <c r="G501" s="17"/>
      <c r="H501" s="17"/>
      <c r="L501" s="1"/>
      <c r="M501" s="1"/>
      <c r="N501" s="1"/>
    </row>
    <row r="502" spans="1:14" ht="15.75" customHeight="1">
      <c r="A502" s="105"/>
      <c r="E502" s="17"/>
      <c r="F502" s="17"/>
      <c r="G502" s="17"/>
      <c r="H502" s="17"/>
      <c r="L502" s="1"/>
      <c r="M502" s="1"/>
      <c r="N502" s="1"/>
    </row>
    <row r="503" spans="1:14" ht="15.75" customHeight="1">
      <c r="A503" s="105"/>
      <c r="E503" s="17"/>
      <c r="F503" s="17"/>
      <c r="G503" s="17"/>
      <c r="H503" s="17"/>
      <c r="L503" s="1"/>
      <c r="M503" s="1"/>
      <c r="N503" s="1"/>
    </row>
    <row r="504" spans="1:14" ht="15.75" customHeight="1">
      <c r="A504" s="105"/>
      <c r="E504" s="17"/>
      <c r="F504" s="17"/>
      <c r="G504" s="17"/>
      <c r="H504" s="17"/>
      <c r="L504" s="1"/>
      <c r="M504" s="1"/>
      <c r="N504" s="1"/>
    </row>
    <row r="505" spans="1:14" ht="15.75" customHeight="1">
      <c r="A505" s="105"/>
      <c r="E505" s="17"/>
      <c r="F505" s="17"/>
      <c r="G505" s="17"/>
      <c r="H505" s="17"/>
      <c r="L505" s="1"/>
      <c r="M505" s="1"/>
      <c r="N505" s="1"/>
    </row>
    <row r="506" spans="1:14" ht="15.75" customHeight="1">
      <c r="A506" s="105"/>
      <c r="E506" s="17"/>
      <c r="F506" s="17"/>
      <c r="G506" s="17"/>
      <c r="H506" s="17"/>
      <c r="L506" s="1"/>
      <c r="M506" s="1"/>
      <c r="N506" s="1"/>
    </row>
    <row r="507" spans="1:14" ht="15.75" customHeight="1">
      <c r="A507" s="105"/>
      <c r="E507" s="17"/>
      <c r="F507" s="17"/>
      <c r="G507" s="17"/>
      <c r="H507" s="17"/>
      <c r="L507" s="1"/>
      <c r="M507" s="1"/>
      <c r="N507" s="1"/>
    </row>
    <row r="508" spans="1:14" ht="15.75" customHeight="1">
      <c r="A508" s="105"/>
      <c r="E508" s="17"/>
      <c r="F508" s="17"/>
      <c r="G508" s="17"/>
      <c r="H508" s="17"/>
      <c r="L508" s="1"/>
      <c r="M508" s="1"/>
      <c r="N508" s="1"/>
    </row>
    <row r="509" spans="1:14" ht="15.75" customHeight="1">
      <c r="A509" s="105"/>
      <c r="E509" s="17"/>
      <c r="F509" s="17"/>
      <c r="G509" s="17"/>
      <c r="H509" s="17"/>
      <c r="L509" s="1"/>
      <c r="M509" s="1"/>
      <c r="N509" s="1"/>
    </row>
    <row r="510" spans="1:14" ht="15.75" customHeight="1">
      <c r="A510" s="105"/>
      <c r="E510" s="17"/>
      <c r="F510" s="17"/>
      <c r="G510" s="17"/>
      <c r="H510" s="17"/>
      <c r="L510" s="1"/>
      <c r="M510" s="1"/>
      <c r="N510" s="1"/>
    </row>
    <row r="511" spans="1:14" ht="15.75" customHeight="1">
      <c r="A511" s="105"/>
      <c r="E511" s="17"/>
      <c r="F511" s="17"/>
      <c r="G511" s="17"/>
      <c r="H511" s="17"/>
      <c r="L511" s="1"/>
      <c r="M511" s="1"/>
      <c r="N511" s="1"/>
    </row>
    <row r="512" spans="1:14" ht="15.75" customHeight="1">
      <c r="A512" s="105"/>
      <c r="E512" s="17"/>
      <c r="F512" s="17"/>
      <c r="G512" s="17"/>
      <c r="H512" s="17"/>
      <c r="L512" s="1"/>
      <c r="M512" s="1"/>
      <c r="N512" s="1"/>
    </row>
    <row r="513" spans="1:14" ht="15.75" customHeight="1">
      <c r="A513" s="105"/>
      <c r="E513" s="17"/>
      <c r="F513" s="17"/>
      <c r="G513" s="17"/>
      <c r="H513" s="17"/>
      <c r="L513" s="1"/>
      <c r="M513" s="1"/>
      <c r="N513" s="1"/>
    </row>
    <row r="514" spans="1:14" ht="15.75" customHeight="1">
      <c r="A514" s="105"/>
      <c r="E514" s="17"/>
      <c r="F514" s="17"/>
      <c r="G514" s="17"/>
      <c r="H514" s="17"/>
      <c r="L514" s="1"/>
      <c r="M514" s="1"/>
      <c r="N514" s="1"/>
    </row>
    <row r="515" spans="1:14" ht="15.75" customHeight="1">
      <c r="A515" s="105"/>
      <c r="E515" s="17"/>
      <c r="F515" s="17"/>
      <c r="G515" s="17"/>
      <c r="H515" s="17"/>
      <c r="L515" s="1"/>
      <c r="M515" s="1"/>
      <c r="N515" s="1"/>
    </row>
    <row r="516" spans="1:14" ht="15.75" customHeight="1">
      <c r="A516" s="105"/>
      <c r="E516" s="17"/>
      <c r="F516" s="17"/>
      <c r="G516" s="17"/>
      <c r="H516" s="17"/>
      <c r="L516" s="1"/>
      <c r="M516" s="1"/>
      <c r="N516" s="1"/>
    </row>
    <row r="517" spans="1:14" ht="15.75" customHeight="1">
      <c r="A517" s="105"/>
      <c r="E517" s="17"/>
      <c r="F517" s="17"/>
      <c r="G517" s="17"/>
      <c r="H517" s="17"/>
      <c r="L517" s="1"/>
      <c r="M517" s="1"/>
      <c r="N517" s="1"/>
    </row>
    <row r="518" spans="1:14" ht="15.75" customHeight="1">
      <c r="A518" s="105"/>
      <c r="E518" s="17"/>
      <c r="F518" s="17"/>
      <c r="G518" s="17"/>
      <c r="H518" s="17"/>
      <c r="L518" s="1"/>
      <c r="M518" s="1"/>
      <c r="N518" s="1"/>
    </row>
    <row r="519" spans="1:14" ht="15.75" customHeight="1">
      <c r="A519" s="105"/>
      <c r="E519" s="17"/>
      <c r="F519" s="17"/>
      <c r="G519" s="17"/>
      <c r="H519" s="17"/>
      <c r="L519" s="1"/>
      <c r="M519" s="1"/>
      <c r="N519" s="1"/>
    </row>
    <row r="520" spans="1:14" ht="15.75" customHeight="1">
      <c r="A520" s="105"/>
      <c r="E520" s="17"/>
      <c r="F520" s="17"/>
      <c r="G520" s="17"/>
      <c r="H520" s="17"/>
      <c r="L520" s="1"/>
      <c r="M520" s="1"/>
      <c r="N520" s="1"/>
    </row>
    <row r="521" spans="1:14" ht="15.75" customHeight="1">
      <c r="A521" s="105"/>
      <c r="E521" s="17"/>
      <c r="F521" s="17"/>
      <c r="G521" s="17"/>
      <c r="H521" s="17"/>
      <c r="L521" s="1"/>
      <c r="M521" s="1"/>
      <c r="N521" s="1"/>
    </row>
    <row r="522" spans="1:14" ht="15.75" customHeight="1">
      <c r="A522" s="105"/>
      <c r="E522" s="17"/>
      <c r="F522" s="17"/>
      <c r="G522" s="17"/>
      <c r="H522" s="17"/>
      <c r="L522" s="1"/>
      <c r="M522" s="1"/>
      <c r="N522" s="1"/>
    </row>
    <row r="523" spans="1:14" ht="15.75" customHeight="1">
      <c r="A523" s="105"/>
      <c r="E523" s="17"/>
      <c r="F523" s="17"/>
      <c r="G523" s="17"/>
      <c r="H523" s="17"/>
      <c r="L523" s="1"/>
      <c r="M523" s="1"/>
      <c r="N523" s="1"/>
    </row>
    <row r="524" spans="1:14" ht="15.75" customHeight="1">
      <c r="A524" s="105"/>
      <c r="E524" s="17"/>
      <c r="F524" s="17"/>
      <c r="G524" s="17"/>
      <c r="H524" s="17"/>
      <c r="L524" s="1"/>
      <c r="M524" s="1"/>
      <c r="N524" s="1"/>
    </row>
    <row r="525" spans="1:14" ht="15.75" customHeight="1">
      <c r="A525" s="105"/>
      <c r="E525" s="17"/>
      <c r="F525" s="17"/>
      <c r="G525" s="17"/>
      <c r="H525" s="17"/>
      <c r="L525" s="1"/>
      <c r="M525" s="1"/>
      <c r="N525" s="1"/>
    </row>
    <row r="526" spans="1:14" ht="15.75" customHeight="1">
      <c r="A526" s="105"/>
      <c r="E526" s="17"/>
      <c r="F526" s="17"/>
      <c r="G526" s="17"/>
      <c r="H526" s="17"/>
      <c r="L526" s="1"/>
      <c r="M526" s="1"/>
      <c r="N526" s="1"/>
    </row>
    <row r="527" spans="1:14" ht="15.75" customHeight="1">
      <c r="A527" s="105"/>
      <c r="E527" s="17"/>
      <c r="F527" s="17"/>
      <c r="G527" s="17"/>
      <c r="H527" s="17"/>
      <c r="L527" s="1"/>
      <c r="M527" s="1"/>
      <c r="N527" s="1"/>
    </row>
    <row r="528" spans="1:14" ht="15.75" customHeight="1">
      <c r="A528" s="105"/>
      <c r="E528" s="17"/>
      <c r="F528" s="17"/>
      <c r="G528" s="17"/>
      <c r="H528" s="17"/>
      <c r="L528" s="1"/>
      <c r="M528" s="1"/>
      <c r="N528" s="1"/>
    </row>
    <row r="529" spans="1:14" ht="15.75" customHeight="1">
      <c r="A529" s="105"/>
      <c r="E529" s="17"/>
      <c r="F529" s="17"/>
      <c r="G529" s="17"/>
      <c r="H529" s="17"/>
      <c r="L529" s="1"/>
      <c r="M529" s="1"/>
      <c r="N529" s="1"/>
    </row>
    <row r="530" spans="1:14" ht="15.75" customHeight="1">
      <c r="A530" s="105"/>
      <c r="E530" s="17"/>
      <c r="F530" s="17"/>
      <c r="G530" s="17"/>
      <c r="H530" s="17"/>
      <c r="L530" s="1"/>
      <c r="M530" s="1"/>
      <c r="N530" s="1"/>
    </row>
    <row r="531" spans="1:14" ht="15.75" customHeight="1">
      <c r="A531" s="105"/>
      <c r="E531" s="17"/>
      <c r="F531" s="17"/>
      <c r="G531" s="17"/>
      <c r="H531" s="17"/>
      <c r="L531" s="1"/>
      <c r="M531" s="1"/>
      <c r="N531" s="1"/>
    </row>
    <row r="532" spans="1:14" ht="15.75" customHeight="1">
      <c r="A532" s="105"/>
      <c r="E532" s="17"/>
      <c r="F532" s="17"/>
      <c r="G532" s="17"/>
      <c r="H532" s="17"/>
      <c r="L532" s="1"/>
      <c r="M532" s="1"/>
      <c r="N532" s="1"/>
    </row>
    <row r="533" spans="1:14" ht="15.75" customHeight="1">
      <c r="A533" s="105"/>
      <c r="E533" s="17"/>
      <c r="F533" s="17"/>
      <c r="G533" s="17"/>
      <c r="H533" s="17"/>
      <c r="L533" s="1"/>
      <c r="M533" s="1"/>
      <c r="N533" s="1"/>
    </row>
    <row r="534" spans="1:14" ht="15.75" customHeight="1">
      <c r="A534" s="105"/>
      <c r="E534" s="17"/>
      <c r="F534" s="17"/>
      <c r="G534" s="17"/>
      <c r="H534" s="17"/>
      <c r="L534" s="1"/>
      <c r="M534" s="1"/>
      <c r="N534" s="1"/>
    </row>
    <row r="535" spans="1:14" ht="15.75" customHeight="1">
      <c r="A535" s="105"/>
      <c r="E535" s="17"/>
      <c r="F535" s="17"/>
      <c r="G535" s="17"/>
      <c r="H535" s="17"/>
      <c r="L535" s="1"/>
      <c r="M535" s="1"/>
      <c r="N535" s="1"/>
    </row>
    <row r="536" spans="1:14" ht="15.75" customHeight="1">
      <c r="A536" s="105"/>
      <c r="E536" s="17"/>
      <c r="F536" s="17"/>
      <c r="G536" s="17"/>
      <c r="H536" s="17"/>
      <c r="L536" s="1"/>
      <c r="M536" s="1"/>
      <c r="N536" s="1"/>
    </row>
    <row r="537" spans="1:14" ht="15.75" customHeight="1">
      <c r="A537" s="105"/>
      <c r="E537" s="17"/>
      <c r="F537" s="17"/>
      <c r="G537" s="17"/>
      <c r="H537" s="17"/>
      <c r="L537" s="1"/>
      <c r="M537" s="1"/>
      <c r="N537" s="1"/>
    </row>
    <row r="538" spans="1:14" ht="15.75" customHeight="1">
      <c r="A538" s="105"/>
      <c r="E538" s="17"/>
      <c r="F538" s="17"/>
      <c r="G538" s="17"/>
      <c r="H538" s="17"/>
      <c r="L538" s="1"/>
      <c r="M538" s="1"/>
      <c r="N538" s="1"/>
    </row>
    <row r="539" spans="1:14" ht="15.75" customHeight="1">
      <c r="A539" s="105"/>
      <c r="E539" s="17"/>
      <c r="F539" s="17"/>
      <c r="G539" s="17"/>
      <c r="H539" s="17"/>
      <c r="L539" s="1"/>
      <c r="M539" s="1"/>
      <c r="N539" s="1"/>
    </row>
    <row r="540" spans="1:14" ht="15.75" customHeight="1">
      <c r="A540" s="105"/>
      <c r="E540" s="17"/>
      <c r="F540" s="17"/>
      <c r="G540" s="17"/>
      <c r="H540" s="17"/>
      <c r="L540" s="1"/>
      <c r="M540" s="1"/>
      <c r="N540" s="1"/>
    </row>
    <row r="541" spans="1:14" ht="15.75" customHeight="1">
      <c r="A541" s="105"/>
      <c r="E541" s="17"/>
      <c r="F541" s="17"/>
      <c r="G541" s="17"/>
      <c r="H541" s="17"/>
      <c r="L541" s="1"/>
      <c r="M541" s="1"/>
      <c r="N541" s="1"/>
    </row>
    <row r="542" spans="1:14" ht="15.75" customHeight="1">
      <c r="A542" s="105"/>
      <c r="E542" s="17"/>
      <c r="F542" s="17"/>
      <c r="G542" s="17"/>
      <c r="H542" s="17"/>
      <c r="L542" s="1"/>
      <c r="M542" s="1"/>
      <c r="N542" s="1"/>
    </row>
    <row r="543" spans="1:14" ht="15.75" customHeight="1">
      <c r="A543" s="105"/>
      <c r="E543" s="17"/>
      <c r="F543" s="17"/>
      <c r="G543" s="17"/>
      <c r="H543" s="17"/>
      <c r="L543" s="1"/>
      <c r="M543" s="1"/>
      <c r="N543" s="1"/>
    </row>
    <row r="544" spans="1:14" ht="15.75" customHeight="1">
      <c r="A544" s="105"/>
      <c r="E544" s="17"/>
      <c r="F544" s="17"/>
      <c r="G544" s="17"/>
      <c r="H544" s="17"/>
      <c r="L544" s="1"/>
      <c r="M544" s="1"/>
      <c r="N544" s="1"/>
    </row>
    <row r="545" spans="1:14" ht="15.75" customHeight="1">
      <c r="A545" s="105"/>
      <c r="E545" s="17"/>
      <c r="F545" s="17"/>
      <c r="G545" s="17"/>
      <c r="H545" s="17"/>
      <c r="L545" s="1"/>
      <c r="M545" s="1"/>
      <c r="N545" s="1"/>
    </row>
    <row r="546" spans="1:14" ht="15.75" customHeight="1">
      <c r="A546" s="105"/>
      <c r="E546" s="17"/>
      <c r="F546" s="17"/>
      <c r="G546" s="17"/>
      <c r="H546" s="17"/>
      <c r="L546" s="1"/>
      <c r="M546" s="1"/>
      <c r="N546" s="1"/>
    </row>
    <row r="547" spans="1:14" ht="15.75" customHeight="1">
      <c r="A547" s="105"/>
      <c r="E547" s="17"/>
      <c r="F547" s="17"/>
      <c r="G547" s="17"/>
      <c r="H547" s="17"/>
      <c r="L547" s="1"/>
      <c r="M547" s="1"/>
      <c r="N547" s="1"/>
    </row>
    <row r="548" spans="1:14" ht="15.75" customHeight="1">
      <c r="A548" s="105"/>
      <c r="E548" s="17"/>
      <c r="F548" s="17"/>
      <c r="G548" s="17"/>
      <c r="H548" s="17"/>
      <c r="L548" s="1"/>
      <c r="M548" s="1"/>
      <c r="N548" s="1"/>
    </row>
    <row r="549" spans="1:14" ht="15.75" customHeight="1">
      <c r="A549" s="105"/>
      <c r="E549" s="17"/>
      <c r="F549" s="17"/>
      <c r="G549" s="17"/>
      <c r="H549" s="17"/>
      <c r="L549" s="1"/>
      <c r="M549" s="1"/>
      <c r="N549" s="1"/>
    </row>
    <row r="550" spans="1:14" ht="15.75" customHeight="1">
      <c r="A550" s="105"/>
      <c r="E550" s="17"/>
      <c r="F550" s="17"/>
      <c r="G550" s="17"/>
      <c r="H550" s="17"/>
      <c r="L550" s="1"/>
      <c r="M550" s="1"/>
      <c r="N550" s="1"/>
    </row>
    <row r="551" spans="1:14" ht="15.75" customHeight="1">
      <c r="A551" s="105"/>
      <c r="E551" s="17"/>
      <c r="F551" s="17"/>
      <c r="G551" s="17"/>
      <c r="H551" s="17"/>
      <c r="L551" s="1"/>
      <c r="M551" s="1"/>
      <c r="N551" s="1"/>
    </row>
    <row r="552" spans="1:14" ht="15.75" customHeight="1">
      <c r="A552" s="105"/>
      <c r="E552" s="17"/>
      <c r="F552" s="17"/>
      <c r="G552" s="17"/>
      <c r="H552" s="17"/>
      <c r="L552" s="1"/>
      <c r="M552" s="1"/>
      <c r="N552" s="1"/>
    </row>
    <row r="553" spans="1:14" ht="15.75" customHeight="1">
      <c r="A553" s="105"/>
      <c r="E553" s="17"/>
      <c r="F553" s="17"/>
      <c r="G553" s="17"/>
      <c r="H553" s="17"/>
      <c r="L553" s="1"/>
      <c r="M553" s="1"/>
      <c r="N553" s="1"/>
    </row>
    <row r="554" spans="1:14" ht="15.75" customHeight="1">
      <c r="A554" s="105"/>
      <c r="E554" s="17"/>
      <c r="F554" s="17"/>
      <c r="G554" s="17"/>
      <c r="H554" s="17"/>
      <c r="L554" s="1"/>
      <c r="M554" s="1"/>
      <c r="N554" s="1"/>
    </row>
    <row r="555" spans="1:14" ht="15.75" customHeight="1">
      <c r="A555" s="105"/>
      <c r="E555" s="17"/>
      <c r="F555" s="17"/>
      <c r="G555" s="17"/>
      <c r="H555" s="17"/>
      <c r="L555" s="1"/>
      <c r="M555" s="1"/>
      <c r="N555" s="1"/>
    </row>
    <row r="556" spans="1:14" ht="15.75" customHeight="1">
      <c r="A556" s="105"/>
      <c r="E556" s="17"/>
      <c r="F556" s="17"/>
      <c r="G556" s="17"/>
      <c r="H556" s="17"/>
      <c r="L556" s="1"/>
      <c r="M556" s="1"/>
      <c r="N556" s="1"/>
    </row>
    <row r="557" spans="1:14" ht="15.75" customHeight="1">
      <c r="A557" s="105"/>
      <c r="E557" s="17"/>
      <c r="F557" s="17"/>
      <c r="G557" s="17"/>
      <c r="H557" s="17"/>
      <c r="L557" s="1"/>
      <c r="M557" s="1"/>
      <c r="N557" s="1"/>
    </row>
    <row r="558" spans="1:14" ht="15.75" customHeight="1">
      <c r="A558" s="105"/>
      <c r="E558" s="17"/>
      <c r="F558" s="17"/>
      <c r="G558" s="17"/>
      <c r="H558" s="17"/>
      <c r="L558" s="1"/>
      <c r="M558" s="1"/>
      <c r="N558" s="1"/>
    </row>
    <row r="559" spans="1:14" ht="15.75" customHeight="1">
      <c r="A559" s="105"/>
      <c r="E559" s="17"/>
      <c r="F559" s="17"/>
      <c r="G559" s="17"/>
      <c r="H559" s="17"/>
      <c r="L559" s="1"/>
      <c r="M559" s="1"/>
      <c r="N559" s="1"/>
    </row>
    <row r="560" spans="1:14" ht="15.75" customHeight="1">
      <c r="A560" s="105"/>
      <c r="E560" s="17"/>
      <c r="F560" s="17"/>
      <c r="G560" s="17"/>
      <c r="H560" s="17"/>
      <c r="L560" s="1"/>
      <c r="M560" s="1"/>
      <c r="N560" s="1"/>
    </row>
    <row r="561" spans="1:14" ht="15.75" customHeight="1">
      <c r="A561" s="105"/>
      <c r="E561" s="17"/>
      <c r="F561" s="17"/>
      <c r="G561" s="17"/>
      <c r="H561" s="17"/>
      <c r="L561" s="1"/>
      <c r="M561" s="1"/>
      <c r="N561" s="1"/>
    </row>
    <row r="562" spans="1:14" ht="15.75" customHeight="1">
      <c r="A562" s="105"/>
      <c r="E562" s="17"/>
      <c r="F562" s="17"/>
      <c r="G562" s="17"/>
      <c r="H562" s="17"/>
      <c r="L562" s="1"/>
      <c r="M562" s="1"/>
      <c r="N562" s="1"/>
    </row>
    <row r="563" spans="1:14" ht="15.75" customHeight="1">
      <c r="A563" s="105"/>
      <c r="E563" s="17"/>
      <c r="F563" s="17"/>
      <c r="G563" s="17"/>
      <c r="H563" s="17"/>
      <c r="L563" s="1"/>
      <c r="M563" s="1"/>
      <c r="N563" s="1"/>
    </row>
    <row r="564" spans="1:14" ht="15.75" customHeight="1">
      <c r="A564" s="105"/>
      <c r="E564" s="17"/>
      <c r="F564" s="17"/>
      <c r="G564" s="17"/>
      <c r="H564" s="17"/>
      <c r="L564" s="1"/>
      <c r="M564" s="1"/>
      <c r="N564" s="1"/>
    </row>
    <row r="565" spans="1:14" ht="15.75" customHeight="1">
      <c r="A565" s="105"/>
      <c r="E565" s="17"/>
      <c r="F565" s="17"/>
      <c r="G565" s="17"/>
      <c r="H565" s="17"/>
      <c r="L565" s="1"/>
      <c r="M565" s="1"/>
      <c r="N565" s="1"/>
    </row>
    <row r="566" spans="1:14" ht="15.75" customHeight="1">
      <c r="A566" s="105"/>
      <c r="E566" s="17"/>
      <c r="F566" s="17"/>
      <c r="G566" s="17"/>
      <c r="H566" s="17"/>
      <c r="L566" s="1"/>
      <c r="M566" s="1"/>
      <c r="N566" s="1"/>
    </row>
    <row r="567" spans="1:14" ht="15.75" customHeight="1">
      <c r="A567" s="105"/>
      <c r="E567" s="17"/>
      <c r="F567" s="17"/>
      <c r="G567" s="17"/>
      <c r="H567" s="17"/>
      <c r="L567" s="1"/>
      <c r="M567" s="1"/>
      <c r="N567" s="1"/>
    </row>
    <row r="568" spans="1:14" ht="15.75" customHeight="1">
      <c r="A568" s="105"/>
      <c r="E568" s="17"/>
      <c r="F568" s="17"/>
      <c r="G568" s="17"/>
      <c r="H568" s="17"/>
      <c r="L568" s="1"/>
      <c r="M568" s="1"/>
      <c r="N568" s="1"/>
    </row>
    <row r="569" spans="1:14" ht="15.75" customHeight="1">
      <c r="A569" s="105"/>
      <c r="E569" s="17"/>
      <c r="F569" s="17"/>
      <c r="G569" s="17"/>
      <c r="H569" s="17"/>
      <c r="L569" s="1"/>
      <c r="M569" s="1"/>
      <c r="N569" s="1"/>
    </row>
    <row r="570" spans="1:14" ht="15.75" customHeight="1">
      <c r="A570" s="105"/>
      <c r="E570" s="17"/>
      <c r="F570" s="17"/>
      <c r="G570" s="17"/>
      <c r="H570" s="17"/>
      <c r="L570" s="1"/>
      <c r="M570" s="1"/>
      <c r="N570" s="1"/>
    </row>
    <row r="571" spans="1:14" ht="15.75" customHeight="1">
      <c r="A571" s="105"/>
      <c r="E571" s="17"/>
      <c r="F571" s="17"/>
      <c r="G571" s="17"/>
      <c r="H571" s="17"/>
      <c r="L571" s="1"/>
      <c r="M571" s="1"/>
      <c r="N571" s="1"/>
    </row>
    <row r="572" spans="1:14" ht="15.75" customHeight="1">
      <c r="A572" s="105"/>
      <c r="E572" s="17"/>
      <c r="F572" s="17"/>
      <c r="G572" s="17"/>
      <c r="H572" s="17"/>
      <c r="L572" s="1"/>
      <c r="M572" s="1"/>
      <c r="N572" s="1"/>
    </row>
    <row r="573" spans="1:14" ht="15.75" customHeight="1">
      <c r="A573" s="105"/>
      <c r="E573" s="17"/>
      <c r="F573" s="17"/>
      <c r="G573" s="17"/>
      <c r="H573" s="17"/>
      <c r="L573" s="1"/>
      <c r="M573" s="1"/>
      <c r="N573" s="1"/>
    </row>
    <row r="574" spans="1:14" ht="15.75" customHeight="1">
      <c r="A574" s="105"/>
      <c r="E574" s="17"/>
      <c r="F574" s="17"/>
      <c r="G574" s="17"/>
      <c r="H574" s="17"/>
      <c r="L574" s="1"/>
      <c r="M574" s="1"/>
      <c r="N574" s="1"/>
    </row>
    <row r="575" spans="1:14" ht="15.75" customHeight="1">
      <c r="A575" s="105"/>
      <c r="E575" s="17"/>
      <c r="F575" s="17"/>
      <c r="G575" s="17"/>
      <c r="H575" s="17"/>
      <c r="L575" s="1"/>
      <c r="M575" s="1"/>
      <c r="N575" s="1"/>
    </row>
    <row r="576" spans="1:14" ht="15.75" customHeight="1">
      <c r="A576" s="105"/>
      <c r="E576" s="17"/>
      <c r="F576" s="17"/>
      <c r="G576" s="17"/>
      <c r="H576" s="17"/>
      <c r="L576" s="1"/>
      <c r="M576" s="1"/>
      <c r="N576" s="1"/>
    </row>
    <row r="577" spans="1:14" ht="15.75" customHeight="1">
      <c r="A577" s="105"/>
      <c r="E577" s="17"/>
      <c r="F577" s="17"/>
      <c r="G577" s="17"/>
      <c r="H577" s="17"/>
      <c r="L577" s="1"/>
      <c r="M577" s="1"/>
      <c r="N577" s="1"/>
    </row>
    <row r="578" spans="1:14" ht="15.75" customHeight="1">
      <c r="A578" s="105"/>
      <c r="E578" s="17"/>
      <c r="F578" s="17"/>
      <c r="G578" s="17"/>
      <c r="H578" s="17"/>
      <c r="L578" s="1"/>
      <c r="M578" s="1"/>
      <c r="N578" s="1"/>
    </row>
    <row r="579" spans="1:14" ht="15.75" customHeight="1">
      <c r="A579" s="105"/>
      <c r="E579" s="17"/>
      <c r="F579" s="17"/>
      <c r="G579" s="17"/>
      <c r="H579" s="17"/>
      <c r="L579" s="1"/>
      <c r="M579" s="1"/>
      <c r="N579" s="1"/>
    </row>
    <row r="580" spans="1:14" ht="15.75" customHeight="1">
      <c r="A580" s="105"/>
      <c r="E580" s="17"/>
      <c r="F580" s="17"/>
      <c r="G580" s="17"/>
      <c r="H580" s="17"/>
      <c r="L580" s="1"/>
      <c r="M580" s="1"/>
      <c r="N580" s="1"/>
    </row>
    <row r="581" spans="1:14" ht="15.75" customHeight="1">
      <c r="A581" s="105"/>
      <c r="E581" s="17"/>
      <c r="F581" s="17"/>
      <c r="G581" s="17"/>
      <c r="H581" s="17"/>
      <c r="L581" s="1"/>
      <c r="M581" s="1"/>
      <c r="N581" s="1"/>
    </row>
    <row r="582" spans="1:14" ht="15.75" customHeight="1">
      <c r="A582" s="105"/>
      <c r="E582" s="17"/>
      <c r="F582" s="17"/>
      <c r="G582" s="17"/>
      <c r="H582" s="17"/>
      <c r="L582" s="1"/>
      <c r="M582" s="1"/>
      <c r="N582" s="1"/>
    </row>
    <row r="583" spans="1:14" ht="15.75" customHeight="1">
      <c r="A583" s="105"/>
      <c r="E583" s="17"/>
      <c r="F583" s="17"/>
      <c r="G583" s="17"/>
      <c r="H583" s="17"/>
      <c r="L583" s="1"/>
      <c r="M583" s="1"/>
      <c r="N583" s="1"/>
    </row>
    <row r="584" spans="1:14" ht="15.75" customHeight="1">
      <c r="A584" s="105"/>
      <c r="E584" s="17"/>
      <c r="F584" s="17"/>
      <c r="G584" s="17"/>
      <c r="H584" s="17"/>
      <c r="L584" s="1"/>
      <c r="M584" s="1"/>
      <c r="N584" s="1"/>
    </row>
    <row r="585" spans="1:14" ht="15.75" customHeight="1">
      <c r="A585" s="105"/>
      <c r="E585" s="17"/>
      <c r="F585" s="17"/>
      <c r="G585" s="17"/>
      <c r="H585" s="17"/>
      <c r="L585" s="1"/>
      <c r="M585" s="1"/>
      <c r="N585" s="1"/>
    </row>
    <row r="586" spans="1:14" ht="15.75" customHeight="1">
      <c r="A586" s="105"/>
      <c r="E586" s="17"/>
      <c r="F586" s="17"/>
      <c r="G586" s="17"/>
      <c r="H586" s="17"/>
      <c r="L586" s="1"/>
      <c r="M586" s="1"/>
      <c r="N586" s="1"/>
    </row>
    <row r="587" spans="1:14" ht="15.75" customHeight="1">
      <c r="A587" s="105"/>
      <c r="E587" s="17"/>
      <c r="F587" s="17"/>
      <c r="G587" s="17"/>
      <c r="H587" s="17"/>
      <c r="L587" s="1"/>
      <c r="M587" s="1"/>
      <c r="N587" s="1"/>
    </row>
    <row r="588" spans="1:14" ht="15.75" customHeight="1">
      <c r="A588" s="105"/>
      <c r="E588" s="17"/>
      <c r="F588" s="17"/>
      <c r="G588" s="17"/>
      <c r="H588" s="17"/>
      <c r="L588" s="1"/>
      <c r="M588" s="1"/>
      <c r="N588" s="1"/>
    </row>
    <row r="589" spans="1:14" ht="15.75" customHeight="1">
      <c r="A589" s="105"/>
      <c r="E589" s="17"/>
      <c r="F589" s="17"/>
      <c r="G589" s="17"/>
      <c r="H589" s="17"/>
      <c r="L589" s="1"/>
      <c r="M589" s="1"/>
      <c r="N589" s="1"/>
    </row>
    <row r="590" spans="1:14" ht="15.75" customHeight="1">
      <c r="A590" s="105"/>
      <c r="E590" s="17"/>
      <c r="F590" s="17"/>
      <c r="G590" s="17"/>
      <c r="H590" s="17"/>
      <c r="L590" s="1"/>
      <c r="M590" s="1"/>
      <c r="N590" s="1"/>
    </row>
    <row r="591" spans="1:14" ht="15.75" customHeight="1">
      <c r="A591" s="105"/>
      <c r="E591" s="17"/>
      <c r="F591" s="17"/>
      <c r="G591" s="17"/>
      <c r="H591" s="17"/>
      <c r="L591" s="1"/>
      <c r="M591" s="1"/>
      <c r="N591" s="1"/>
    </row>
    <row r="592" spans="1:14" ht="15.75" customHeight="1">
      <c r="A592" s="105"/>
      <c r="E592" s="17"/>
      <c r="F592" s="17"/>
      <c r="G592" s="17"/>
      <c r="H592" s="17"/>
      <c r="L592" s="1"/>
      <c r="M592" s="1"/>
      <c r="N592" s="1"/>
    </row>
    <row r="593" spans="1:14" ht="15.75" customHeight="1">
      <c r="A593" s="105"/>
      <c r="E593" s="17"/>
      <c r="F593" s="17"/>
      <c r="G593" s="17"/>
      <c r="H593" s="17"/>
      <c r="L593" s="1"/>
      <c r="M593" s="1"/>
      <c r="N593" s="1"/>
    </row>
    <row r="594" spans="1:14" ht="15.75" customHeight="1">
      <c r="A594" s="105"/>
      <c r="E594" s="17"/>
      <c r="F594" s="17"/>
      <c r="G594" s="17"/>
      <c r="H594" s="17"/>
      <c r="L594" s="1"/>
      <c r="M594" s="1"/>
      <c r="N594" s="1"/>
    </row>
    <row r="595" spans="1:14" ht="15.75" customHeight="1">
      <c r="A595" s="105"/>
      <c r="E595" s="17"/>
      <c r="F595" s="17"/>
      <c r="G595" s="17"/>
      <c r="H595" s="17"/>
      <c r="L595" s="1"/>
      <c r="M595" s="1"/>
      <c r="N595" s="1"/>
    </row>
    <row r="596" spans="1:14" ht="15.75" customHeight="1">
      <c r="A596" s="105"/>
      <c r="E596" s="17"/>
      <c r="F596" s="17"/>
      <c r="G596" s="17"/>
      <c r="H596" s="17"/>
      <c r="L596" s="1"/>
      <c r="M596" s="1"/>
      <c r="N596" s="1"/>
    </row>
    <row r="597" spans="1:14" ht="15.75" customHeight="1">
      <c r="A597" s="105"/>
      <c r="E597" s="17"/>
      <c r="F597" s="17"/>
      <c r="G597" s="17"/>
      <c r="H597" s="17"/>
      <c r="L597" s="1"/>
      <c r="M597" s="1"/>
      <c r="N597" s="1"/>
    </row>
    <row r="598" spans="1:14" ht="15.75" customHeight="1">
      <c r="A598" s="105"/>
      <c r="E598" s="17"/>
      <c r="F598" s="17"/>
      <c r="G598" s="17"/>
      <c r="H598" s="17"/>
      <c r="L598" s="1"/>
      <c r="M598" s="1"/>
      <c r="N598" s="1"/>
    </row>
    <row r="599" spans="1:14" ht="15.75" customHeight="1">
      <c r="A599" s="105"/>
      <c r="E599" s="17"/>
      <c r="F599" s="17"/>
      <c r="G599" s="17"/>
      <c r="H599" s="17"/>
      <c r="L599" s="1"/>
      <c r="M599" s="1"/>
      <c r="N599" s="1"/>
    </row>
    <row r="600" spans="1:14" ht="15.75" customHeight="1">
      <c r="A600" s="105"/>
      <c r="E600" s="17"/>
      <c r="F600" s="17"/>
      <c r="G600" s="17"/>
      <c r="H600" s="17"/>
      <c r="L600" s="1"/>
      <c r="M600" s="1"/>
      <c r="N600" s="1"/>
    </row>
    <row r="601" spans="1:14" ht="15.75" customHeight="1">
      <c r="A601" s="105"/>
      <c r="E601" s="17"/>
      <c r="F601" s="17"/>
      <c r="G601" s="17"/>
      <c r="H601" s="17"/>
      <c r="L601" s="1"/>
      <c r="M601" s="1"/>
      <c r="N601" s="1"/>
    </row>
    <row r="602" spans="1:14" ht="15.75" customHeight="1">
      <c r="A602" s="105"/>
      <c r="E602" s="17"/>
      <c r="F602" s="17"/>
      <c r="G602" s="17"/>
      <c r="H602" s="17"/>
      <c r="L602" s="1"/>
      <c r="M602" s="1"/>
      <c r="N602" s="1"/>
    </row>
    <row r="603" spans="1:14" ht="15.75" customHeight="1">
      <c r="A603" s="105"/>
      <c r="E603" s="17"/>
      <c r="F603" s="17"/>
      <c r="G603" s="17"/>
      <c r="H603" s="17"/>
      <c r="L603" s="1"/>
      <c r="M603" s="1"/>
      <c r="N603" s="1"/>
    </row>
    <row r="604" spans="1:14" ht="15.75" customHeight="1">
      <c r="A604" s="105"/>
      <c r="E604" s="17"/>
      <c r="F604" s="17"/>
      <c r="G604" s="17"/>
      <c r="H604" s="17"/>
      <c r="L604" s="1"/>
      <c r="M604" s="1"/>
      <c r="N604" s="1"/>
    </row>
    <row r="605" spans="1:14" ht="15.75" customHeight="1">
      <c r="A605" s="105"/>
      <c r="E605" s="17"/>
      <c r="F605" s="17"/>
      <c r="G605" s="17"/>
      <c r="H605" s="17"/>
      <c r="L605" s="1"/>
      <c r="M605" s="1"/>
      <c r="N605" s="1"/>
    </row>
    <row r="606" spans="1:14" ht="15.75" customHeight="1">
      <c r="A606" s="105"/>
      <c r="E606" s="17"/>
      <c r="F606" s="17"/>
      <c r="G606" s="17"/>
      <c r="H606" s="17"/>
      <c r="L606" s="1"/>
      <c r="M606" s="1"/>
      <c r="N606" s="1"/>
    </row>
    <row r="607" spans="1:14" ht="15.75" customHeight="1">
      <c r="A607" s="105"/>
      <c r="E607" s="17"/>
      <c r="F607" s="17"/>
      <c r="G607" s="17"/>
      <c r="H607" s="17"/>
      <c r="L607" s="1"/>
      <c r="M607" s="1"/>
      <c r="N607" s="1"/>
    </row>
    <row r="608" spans="1:14" ht="15.75" customHeight="1">
      <c r="A608" s="105"/>
      <c r="E608" s="17"/>
      <c r="F608" s="17"/>
      <c r="G608" s="17"/>
      <c r="H608" s="17"/>
      <c r="L608" s="1"/>
      <c r="M608" s="1"/>
      <c r="N608" s="1"/>
    </row>
    <row r="609" spans="1:14" ht="15.75" customHeight="1">
      <c r="A609" s="105"/>
      <c r="E609" s="17"/>
      <c r="F609" s="17"/>
      <c r="G609" s="17"/>
      <c r="H609" s="17"/>
      <c r="L609" s="1"/>
      <c r="M609" s="1"/>
      <c r="N609" s="1"/>
    </row>
    <row r="610" spans="1:14" ht="15.75" customHeight="1">
      <c r="A610" s="105"/>
      <c r="E610" s="17"/>
      <c r="F610" s="17"/>
      <c r="G610" s="17"/>
      <c r="H610" s="17"/>
      <c r="L610" s="1"/>
      <c r="M610" s="1"/>
      <c r="N610" s="1"/>
    </row>
    <row r="611" spans="1:14" ht="15.75" customHeight="1">
      <c r="A611" s="105"/>
      <c r="E611" s="17"/>
      <c r="F611" s="17"/>
      <c r="G611" s="17"/>
      <c r="H611" s="17"/>
      <c r="L611" s="1"/>
      <c r="M611" s="1"/>
      <c r="N611" s="1"/>
    </row>
    <row r="612" spans="1:14" ht="15.75" customHeight="1">
      <c r="A612" s="105"/>
      <c r="E612" s="17"/>
      <c r="F612" s="17"/>
      <c r="G612" s="17"/>
      <c r="H612" s="17"/>
      <c r="L612" s="1"/>
      <c r="M612" s="1"/>
      <c r="N612" s="1"/>
    </row>
    <row r="613" spans="1:14" ht="15.75" customHeight="1">
      <c r="A613" s="105"/>
      <c r="E613" s="17"/>
      <c r="F613" s="17"/>
      <c r="G613" s="17"/>
      <c r="H613" s="17"/>
      <c r="L613" s="1"/>
      <c r="M613" s="1"/>
      <c r="N613" s="1"/>
    </row>
    <row r="614" spans="1:14" ht="15.75" customHeight="1">
      <c r="A614" s="105"/>
      <c r="E614" s="17"/>
      <c r="F614" s="17"/>
      <c r="G614" s="17"/>
      <c r="H614" s="17"/>
      <c r="L614" s="1"/>
      <c r="M614" s="1"/>
      <c r="N614" s="1"/>
    </row>
    <row r="615" spans="1:14" ht="15.75" customHeight="1">
      <c r="A615" s="105"/>
      <c r="E615" s="17"/>
      <c r="F615" s="17"/>
      <c r="G615" s="17"/>
      <c r="H615" s="17"/>
      <c r="L615" s="1"/>
      <c r="M615" s="1"/>
      <c r="N615" s="1"/>
    </row>
    <row r="616" spans="1:14" ht="15.75" customHeight="1">
      <c r="A616" s="105"/>
      <c r="E616" s="17"/>
      <c r="F616" s="17"/>
      <c r="G616" s="17"/>
      <c r="H616" s="17"/>
      <c r="L616" s="1"/>
      <c r="M616" s="1"/>
      <c r="N616" s="1"/>
    </row>
    <row r="617" spans="1:14" ht="15.75" customHeight="1">
      <c r="A617" s="105"/>
      <c r="E617" s="17"/>
      <c r="F617" s="17"/>
      <c r="G617" s="17"/>
      <c r="H617" s="17"/>
      <c r="L617" s="1"/>
      <c r="M617" s="1"/>
      <c r="N617" s="1"/>
    </row>
    <row r="618" spans="1:14" ht="15.75" customHeight="1">
      <c r="A618" s="105"/>
      <c r="E618" s="17"/>
      <c r="F618" s="17"/>
      <c r="G618" s="17"/>
      <c r="H618" s="17"/>
      <c r="L618" s="1"/>
      <c r="M618" s="1"/>
      <c r="N618" s="1"/>
    </row>
    <row r="619" spans="1:14" ht="15.75" customHeight="1">
      <c r="A619" s="105"/>
      <c r="E619" s="17"/>
      <c r="F619" s="17"/>
      <c r="G619" s="17"/>
      <c r="H619" s="17"/>
      <c r="L619" s="1"/>
      <c r="M619" s="1"/>
      <c r="N619" s="1"/>
    </row>
    <row r="620" spans="1:14" ht="15.75" customHeight="1">
      <c r="A620" s="105"/>
      <c r="E620" s="17"/>
      <c r="F620" s="17"/>
      <c r="G620" s="17"/>
      <c r="H620" s="17"/>
      <c r="L620" s="1"/>
      <c r="M620" s="1"/>
      <c r="N620" s="1"/>
    </row>
    <row r="621" spans="1:14" ht="15.75" customHeight="1">
      <c r="A621" s="105"/>
      <c r="E621" s="17"/>
      <c r="F621" s="17"/>
      <c r="G621" s="17"/>
      <c r="H621" s="17"/>
      <c r="L621" s="1"/>
      <c r="M621" s="1"/>
      <c r="N621" s="1"/>
    </row>
    <row r="622" spans="1:14" ht="15.75" customHeight="1">
      <c r="A622" s="105"/>
      <c r="E622" s="17"/>
      <c r="F622" s="17"/>
      <c r="G622" s="17"/>
      <c r="H622" s="17"/>
      <c r="L622" s="1"/>
      <c r="M622" s="1"/>
      <c r="N622" s="1"/>
    </row>
    <row r="623" spans="1:14" ht="15.75" customHeight="1">
      <c r="A623" s="105"/>
      <c r="E623" s="17"/>
      <c r="F623" s="17"/>
      <c r="G623" s="17"/>
      <c r="H623" s="17"/>
      <c r="L623" s="1"/>
      <c r="M623" s="1"/>
      <c r="N623" s="1"/>
    </row>
    <row r="624" spans="1:14" ht="15.75" customHeight="1">
      <c r="A624" s="105"/>
      <c r="E624" s="17"/>
      <c r="F624" s="17"/>
      <c r="G624" s="17"/>
      <c r="H624" s="17"/>
      <c r="L624" s="1"/>
      <c r="M624" s="1"/>
      <c r="N624" s="1"/>
    </row>
    <row r="625" spans="1:14" ht="15.75" customHeight="1">
      <c r="A625" s="105"/>
      <c r="E625" s="17"/>
      <c r="F625" s="17"/>
      <c r="G625" s="17"/>
      <c r="H625" s="17"/>
      <c r="L625" s="1"/>
      <c r="M625" s="1"/>
      <c r="N625" s="1"/>
    </row>
    <row r="626" spans="1:14" ht="15.75" customHeight="1">
      <c r="A626" s="105"/>
      <c r="E626" s="17"/>
      <c r="F626" s="17"/>
      <c r="G626" s="17"/>
      <c r="H626" s="17"/>
      <c r="L626" s="1"/>
      <c r="M626" s="1"/>
      <c r="N626" s="1"/>
    </row>
    <row r="627" spans="1:14" ht="15.75" customHeight="1">
      <c r="A627" s="105"/>
      <c r="E627" s="17"/>
      <c r="F627" s="17"/>
      <c r="G627" s="17"/>
      <c r="H627" s="17"/>
      <c r="L627" s="1"/>
      <c r="M627" s="1"/>
      <c r="N627" s="1"/>
    </row>
    <row r="628" spans="1:14" ht="15.75" customHeight="1">
      <c r="A628" s="105"/>
      <c r="E628" s="17"/>
      <c r="F628" s="17"/>
      <c r="G628" s="17"/>
      <c r="H628" s="17"/>
      <c r="L628" s="1"/>
      <c r="M628" s="1"/>
      <c r="N628" s="1"/>
    </row>
    <row r="629" spans="1:14" ht="15.75" customHeight="1">
      <c r="A629" s="105"/>
      <c r="E629" s="17"/>
      <c r="F629" s="17"/>
      <c r="G629" s="17"/>
      <c r="H629" s="17"/>
      <c r="L629" s="1"/>
      <c r="M629" s="1"/>
      <c r="N629" s="1"/>
    </row>
    <row r="630" spans="1:14" ht="15.75" customHeight="1">
      <c r="A630" s="105"/>
      <c r="E630" s="17"/>
      <c r="F630" s="17"/>
      <c r="G630" s="17"/>
      <c r="H630" s="17"/>
      <c r="L630" s="1"/>
      <c r="M630" s="1"/>
      <c r="N630" s="1"/>
    </row>
    <row r="631" spans="1:14" ht="15.75" customHeight="1">
      <c r="A631" s="105"/>
      <c r="E631" s="17"/>
      <c r="F631" s="17"/>
      <c r="G631" s="17"/>
      <c r="H631" s="17"/>
      <c r="L631" s="1"/>
      <c r="M631" s="1"/>
      <c r="N631" s="1"/>
    </row>
    <row r="632" spans="1:14" ht="15.75" customHeight="1">
      <c r="A632" s="105"/>
      <c r="E632" s="17"/>
      <c r="F632" s="17"/>
      <c r="G632" s="17"/>
      <c r="H632" s="17"/>
      <c r="L632" s="1"/>
      <c r="M632" s="1"/>
      <c r="N632" s="1"/>
    </row>
    <row r="633" spans="1:14" ht="15.75" customHeight="1">
      <c r="A633" s="105"/>
      <c r="E633" s="17"/>
      <c r="F633" s="17"/>
      <c r="G633" s="17"/>
      <c r="H633" s="17"/>
      <c r="L633" s="1"/>
      <c r="M633" s="1"/>
      <c r="N633" s="1"/>
    </row>
    <row r="634" spans="1:14" ht="15.75" customHeight="1">
      <c r="A634" s="105"/>
      <c r="E634" s="17"/>
      <c r="F634" s="17"/>
      <c r="G634" s="17"/>
      <c r="H634" s="17"/>
      <c r="L634" s="1"/>
      <c r="M634" s="1"/>
      <c r="N634" s="1"/>
    </row>
    <row r="635" spans="1:14" ht="15.75" customHeight="1">
      <c r="A635" s="105"/>
      <c r="E635" s="17"/>
      <c r="F635" s="17"/>
      <c r="G635" s="17"/>
      <c r="H635" s="17"/>
      <c r="L635" s="1"/>
      <c r="M635" s="1"/>
      <c r="N635" s="1"/>
    </row>
    <row r="636" spans="1:14" ht="15.75" customHeight="1">
      <c r="A636" s="105"/>
      <c r="E636" s="17"/>
      <c r="F636" s="17"/>
      <c r="G636" s="17"/>
      <c r="H636" s="17"/>
      <c r="L636" s="1"/>
      <c r="M636" s="1"/>
      <c r="N636" s="1"/>
    </row>
    <row r="637" spans="1:14" ht="15.75" customHeight="1">
      <c r="A637" s="105"/>
      <c r="E637" s="17"/>
      <c r="F637" s="17"/>
      <c r="G637" s="17"/>
      <c r="H637" s="17"/>
      <c r="L637" s="1"/>
      <c r="M637" s="1"/>
      <c r="N637" s="1"/>
    </row>
    <row r="638" spans="1:14" ht="15.75" customHeight="1">
      <c r="A638" s="105"/>
      <c r="E638" s="17"/>
      <c r="F638" s="17"/>
      <c r="G638" s="17"/>
      <c r="H638" s="17"/>
      <c r="L638" s="1"/>
      <c r="M638" s="1"/>
      <c r="N638" s="1"/>
    </row>
    <row r="639" spans="1:14" ht="15.75" customHeight="1">
      <c r="A639" s="105"/>
      <c r="E639" s="17"/>
      <c r="F639" s="17"/>
      <c r="G639" s="17"/>
      <c r="H639" s="17"/>
      <c r="L639" s="1"/>
      <c r="M639" s="1"/>
      <c r="N639" s="1"/>
    </row>
    <row r="640" spans="1:14" ht="15.75" customHeight="1">
      <c r="A640" s="105"/>
      <c r="E640" s="17"/>
      <c r="F640" s="17"/>
      <c r="G640" s="17"/>
      <c r="H640" s="17"/>
      <c r="L640" s="1"/>
      <c r="M640" s="1"/>
      <c r="N640" s="1"/>
    </row>
    <row r="641" spans="1:14" ht="15.75" customHeight="1">
      <c r="A641" s="105"/>
      <c r="E641" s="17"/>
      <c r="F641" s="17"/>
      <c r="G641" s="17"/>
      <c r="H641" s="17"/>
      <c r="L641" s="1"/>
      <c r="M641" s="1"/>
      <c r="N641" s="1"/>
    </row>
    <row r="642" spans="1:14" ht="15.75" customHeight="1">
      <c r="A642" s="105"/>
      <c r="E642" s="17"/>
      <c r="F642" s="17"/>
      <c r="G642" s="17"/>
      <c r="H642" s="17"/>
      <c r="L642" s="1"/>
      <c r="M642" s="1"/>
      <c r="N642" s="1"/>
    </row>
    <row r="643" spans="1:14" ht="15.75" customHeight="1">
      <c r="A643" s="105"/>
      <c r="E643" s="17"/>
      <c r="F643" s="17"/>
      <c r="G643" s="17"/>
      <c r="H643" s="17"/>
      <c r="L643" s="1"/>
      <c r="M643" s="1"/>
      <c r="N643" s="1"/>
    </row>
    <row r="644" spans="1:14" ht="15.75" customHeight="1">
      <c r="A644" s="105"/>
      <c r="E644" s="17"/>
      <c r="F644" s="17"/>
      <c r="G644" s="17"/>
      <c r="H644" s="17"/>
      <c r="L644" s="1"/>
      <c r="M644" s="1"/>
      <c r="N644" s="1"/>
    </row>
    <row r="645" spans="1:14" ht="15.75" customHeight="1">
      <c r="A645" s="105"/>
      <c r="E645" s="17"/>
      <c r="F645" s="17"/>
      <c r="G645" s="17"/>
      <c r="H645" s="17"/>
      <c r="L645" s="1"/>
      <c r="M645" s="1"/>
      <c r="N645" s="1"/>
    </row>
    <row r="646" spans="1:14" ht="15.75" customHeight="1">
      <c r="A646" s="105"/>
      <c r="E646" s="17"/>
      <c r="F646" s="17"/>
      <c r="G646" s="17"/>
      <c r="H646" s="17"/>
      <c r="L646" s="1"/>
      <c r="M646" s="1"/>
      <c r="N646" s="1"/>
    </row>
    <row r="647" spans="1:14" ht="15.75" customHeight="1">
      <c r="A647" s="105"/>
      <c r="E647" s="17"/>
      <c r="F647" s="17"/>
      <c r="G647" s="17"/>
      <c r="H647" s="17"/>
      <c r="L647" s="1"/>
      <c r="M647" s="1"/>
      <c r="N647" s="1"/>
    </row>
    <row r="648" spans="1:14" ht="15.75" customHeight="1">
      <c r="A648" s="105"/>
      <c r="E648" s="17"/>
      <c r="F648" s="17"/>
      <c r="G648" s="17"/>
      <c r="H648" s="17"/>
      <c r="L648" s="1"/>
      <c r="M648" s="1"/>
      <c r="N648" s="1"/>
    </row>
    <row r="649" spans="1:14" ht="15.75" customHeight="1">
      <c r="A649" s="105"/>
      <c r="E649" s="17"/>
      <c r="F649" s="17"/>
      <c r="G649" s="17"/>
      <c r="H649" s="17"/>
      <c r="L649" s="1"/>
      <c r="M649" s="1"/>
      <c r="N649" s="1"/>
    </row>
    <row r="650" spans="1:14" ht="15.75" customHeight="1">
      <c r="A650" s="105"/>
      <c r="E650" s="17"/>
      <c r="F650" s="17"/>
      <c r="G650" s="17"/>
      <c r="H650" s="17"/>
      <c r="L650" s="1"/>
      <c r="M650" s="1"/>
      <c r="N650" s="1"/>
    </row>
    <row r="651" spans="1:14" ht="15.75" customHeight="1">
      <c r="A651" s="105"/>
      <c r="E651" s="17"/>
      <c r="F651" s="17"/>
      <c r="G651" s="17"/>
      <c r="H651" s="17"/>
      <c r="L651" s="1"/>
      <c r="M651" s="1"/>
      <c r="N651" s="1"/>
    </row>
    <row r="652" spans="1:14" ht="15.75" customHeight="1">
      <c r="A652" s="105"/>
      <c r="E652" s="17"/>
      <c r="F652" s="17"/>
      <c r="G652" s="17"/>
      <c r="H652" s="17"/>
      <c r="L652" s="1"/>
      <c r="M652" s="1"/>
      <c r="N652" s="1"/>
    </row>
    <row r="653" spans="1:14" ht="15.75" customHeight="1">
      <c r="A653" s="105"/>
      <c r="E653" s="17"/>
      <c r="F653" s="17"/>
      <c r="G653" s="17"/>
      <c r="H653" s="17"/>
      <c r="L653" s="1"/>
      <c r="M653" s="1"/>
      <c r="N653" s="1"/>
    </row>
    <row r="654" spans="1:14" ht="15.75" customHeight="1">
      <c r="A654" s="105"/>
      <c r="E654" s="17"/>
      <c r="F654" s="17"/>
      <c r="G654" s="17"/>
      <c r="H654" s="17"/>
      <c r="L654" s="1"/>
      <c r="M654" s="1"/>
      <c r="N654" s="1"/>
    </row>
    <row r="655" spans="1:14" ht="15.75" customHeight="1">
      <c r="A655" s="105"/>
      <c r="E655" s="17"/>
      <c r="F655" s="17"/>
      <c r="G655" s="17"/>
      <c r="H655" s="17"/>
      <c r="L655" s="1"/>
      <c r="M655" s="1"/>
      <c r="N655" s="1"/>
    </row>
    <row r="656" spans="1:14" ht="15.75" customHeight="1">
      <c r="A656" s="105"/>
      <c r="E656" s="17"/>
      <c r="F656" s="17"/>
      <c r="G656" s="17"/>
      <c r="H656" s="17"/>
      <c r="L656" s="1"/>
      <c r="M656" s="1"/>
      <c r="N656" s="1"/>
    </row>
    <row r="657" spans="1:14" ht="15.75" customHeight="1">
      <c r="A657" s="105"/>
      <c r="E657" s="17"/>
      <c r="F657" s="17"/>
      <c r="G657" s="17"/>
      <c r="H657" s="17"/>
      <c r="L657" s="1"/>
      <c r="M657" s="1"/>
      <c r="N657" s="1"/>
    </row>
    <row r="658" spans="1:14" ht="15.75" customHeight="1">
      <c r="A658" s="105"/>
      <c r="E658" s="17"/>
      <c r="F658" s="17"/>
      <c r="G658" s="17"/>
      <c r="H658" s="17"/>
      <c r="L658" s="1"/>
      <c r="M658" s="1"/>
      <c r="N658" s="1"/>
    </row>
    <row r="659" spans="1:14" ht="15.75" customHeight="1">
      <c r="A659" s="105"/>
      <c r="E659" s="17"/>
      <c r="F659" s="17"/>
      <c r="G659" s="17"/>
      <c r="H659" s="17"/>
      <c r="L659" s="1"/>
      <c r="M659" s="1"/>
      <c r="N659" s="1"/>
    </row>
    <row r="660" spans="1:14" ht="15.75" customHeight="1">
      <c r="A660" s="105"/>
      <c r="E660" s="17"/>
      <c r="F660" s="17"/>
      <c r="G660" s="17"/>
      <c r="H660" s="17"/>
      <c r="L660" s="1"/>
      <c r="M660" s="1"/>
      <c r="N660" s="1"/>
    </row>
    <row r="661" spans="1:14" ht="15.75" customHeight="1">
      <c r="A661" s="105"/>
      <c r="E661" s="17"/>
      <c r="F661" s="17"/>
      <c r="G661" s="17"/>
      <c r="H661" s="17"/>
      <c r="L661" s="1"/>
      <c r="M661" s="1"/>
      <c r="N661" s="1"/>
    </row>
    <row r="662" spans="1:14" ht="15.75" customHeight="1">
      <c r="A662" s="105"/>
      <c r="E662" s="17"/>
      <c r="F662" s="17"/>
      <c r="G662" s="17"/>
      <c r="H662" s="17"/>
      <c r="L662" s="1"/>
      <c r="M662" s="1"/>
      <c r="N662" s="1"/>
    </row>
    <row r="663" spans="1:14" ht="15.75" customHeight="1">
      <c r="A663" s="105"/>
      <c r="E663" s="17"/>
      <c r="F663" s="17"/>
      <c r="G663" s="17"/>
      <c r="H663" s="17"/>
      <c r="L663" s="1"/>
      <c r="M663" s="1"/>
      <c r="N663" s="1"/>
    </row>
    <row r="664" spans="1:14" ht="15.75" customHeight="1">
      <c r="A664" s="105"/>
      <c r="E664" s="17"/>
      <c r="F664" s="17"/>
      <c r="G664" s="17"/>
      <c r="H664" s="17"/>
      <c r="L664" s="1"/>
      <c r="M664" s="1"/>
      <c r="N664" s="1"/>
    </row>
    <row r="665" spans="1:14" ht="15.75" customHeight="1">
      <c r="A665" s="105"/>
      <c r="E665" s="17"/>
      <c r="F665" s="17"/>
      <c r="G665" s="17"/>
      <c r="H665" s="17"/>
      <c r="L665" s="1"/>
      <c r="M665" s="1"/>
      <c r="N665" s="1"/>
    </row>
    <row r="666" spans="1:14" ht="15.75" customHeight="1">
      <c r="A666" s="105"/>
      <c r="E666" s="17"/>
      <c r="F666" s="17"/>
      <c r="G666" s="17"/>
      <c r="H666" s="17"/>
      <c r="L666" s="1"/>
      <c r="M666" s="1"/>
      <c r="N666" s="1"/>
    </row>
    <row r="667" spans="1:14" ht="15.75" customHeight="1">
      <c r="A667" s="105"/>
      <c r="E667" s="17"/>
      <c r="F667" s="17"/>
      <c r="G667" s="17"/>
      <c r="H667" s="17"/>
      <c r="L667" s="1"/>
      <c r="M667" s="1"/>
      <c r="N667" s="1"/>
    </row>
    <row r="668" spans="1:14" ht="15.75" customHeight="1">
      <c r="A668" s="105"/>
      <c r="E668" s="17"/>
      <c r="F668" s="17"/>
      <c r="G668" s="17"/>
      <c r="H668" s="17"/>
      <c r="L668" s="1"/>
      <c r="M668" s="1"/>
      <c r="N668" s="1"/>
    </row>
    <row r="669" spans="1:14" ht="15.75" customHeight="1">
      <c r="A669" s="105"/>
      <c r="E669" s="17"/>
      <c r="F669" s="17"/>
      <c r="G669" s="17"/>
      <c r="H669" s="17"/>
      <c r="L669" s="1"/>
      <c r="M669" s="1"/>
      <c r="N669" s="1"/>
    </row>
    <row r="670" spans="1:14" ht="15.75" customHeight="1">
      <c r="A670" s="105"/>
      <c r="E670" s="17"/>
      <c r="F670" s="17"/>
      <c r="G670" s="17"/>
      <c r="H670" s="17"/>
      <c r="L670" s="1"/>
      <c r="M670" s="1"/>
      <c r="N670" s="1"/>
    </row>
    <row r="671" spans="1:14" ht="15.75" customHeight="1">
      <c r="A671" s="105"/>
      <c r="E671" s="17"/>
      <c r="F671" s="17"/>
      <c r="G671" s="17"/>
      <c r="H671" s="17"/>
      <c r="L671" s="1"/>
      <c r="M671" s="1"/>
      <c r="N671" s="1"/>
    </row>
    <row r="672" spans="1:14" ht="15.75" customHeight="1">
      <c r="A672" s="105"/>
      <c r="E672" s="17"/>
      <c r="F672" s="17"/>
      <c r="G672" s="17"/>
      <c r="H672" s="17"/>
      <c r="L672" s="1"/>
      <c r="M672" s="1"/>
      <c r="N672" s="1"/>
    </row>
    <row r="673" spans="1:14" ht="15.75" customHeight="1">
      <c r="A673" s="105"/>
      <c r="E673" s="17"/>
      <c r="F673" s="17"/>
      <c r="G673" s="17"/>
      <c r="H673" s="17"/>
      <c r="L673" s="1"/>
      <c r="M673" s="1"/>
      <c r="N673" s="1"/>
    </row>
    <row r="674" spans="1:14" ht="15.75" customHeight="1">
      <c r="A674" s="105"/>
      <c r="E674" s="17"/>
      <c r="F674" s="17"/>
      <c r="G674" s="17"/>
      <c r="H674" s="17"/>
      <c r="L674" s="1"/>
      <c r="M674" s="1"/>
      <c r="N674" s="1"/>
    </row>
    <row r="675" spans="1:14" ht="15.75" customHeight="1">
      <c r="A675" s="105"/>
      <c r="E675" s="17"/>
      <c r="F675" s="17"/>
      <c r="G675" s="17"/>
      <c r="H675" s="17"/>
      <c r="L675" s="1"/>
      <c r="M675" s="1"/>
      <c r="N675" s="1"/>
    </row>
    <row r="676" spans="1:14" ht="15.75" customHeight="1">
      <c r="A676" s="105"/>
      <c r="E676" s="17"/>
      <c r="F676" s="17"/>
      <c r="G676" s="17"/>
      <c r="H676" s="17"/>
      <c r="L676" s="1"/>
      <c r="M676" s="1"/>
      <c r="N676" s="1"/>
    </row>
    <row r="677" spans="1:14" ht="15.75" customHeight="1">
      <c r="A677" s="105"/>
      <c r="E677" s="17"/>
      <c r="F677" s="17"/>
      <c r="G677" s="17"/>
      <c r="H677" s="17"/>
      <c r="L677" s="1"/>
      <c r="M677" s="1"/>
      <c r="N677" s="1"/>
    </row>
    <row r="678" spans="1:14" ht="15.75" customHeight="1">
      <c r="A678" s="105"/>
      <c r="E678" s="17"/>
      <c r="F678" s="17"/>
      <c r="G678" s="17"/>
      <c r="H678" s="17"/>
      <c r="L678" s="1"/>
      <c r="M678" s="1"/>
      <c r="N678" s="1"/>
    </row>
    <row r="679" spans="1:14" ht="15.75" customHeight="1">
      <c r="A679" s="105"/>
      <c r="E679" s="17"/>
      <c r="F679" s="17"/>
      <c r="G679" s="17"/>
      <c r="H679" s="17"/>
      <c r="L679" s="1"/>
      <c r="M679" s="1"/>
      <c r="N679" s="1"/>
    </row>
    <row r="680" spans="1:14" ht="15.75" customHeight="1">
      <c r="A680" s="105"/>
      <c r="E680" s="17"/>
      <c r="F680" s="17"/>
      <c r="G680" s="17"/>
      <c r="H680" s="17"/>
      <c r="L680" s="1"/>
      <c r="M680" s="1"/>
      <c r="N680" s="1"/>
    </row>
    <row r="681" spans="1:14" ht="15.75" customHeight="1">
      <c r="A681" s="105"/>
      <c r="E681" s="17"/>
      <c r="F681" s="17"/>
      <c r="G681" s="17"/>
      <c r="H681" s="17"/>
      <c r="L681" s="1"/>
      <c r="M681" s="1"/>
      <c r="N681" s="1"/>
    </row>
    <row r="682" spans="1:14" ht="15.75" customHeight="1">
      <c r="A682" s="105"/>
      <c r="E682" s="17"/>
      <c r="F682" s="17"/>
      <c r="G682" s="17"/>
      <c r="H682" s="17"/>
      <c r="L682" s="1"/>
      <c r="M682" s="1"/>
      <c r="N682" s="1"/>
    </row>
    <row r="683" spans="1:14" ht="15.75" customHeight="1">
      <c r="A683" s="105"/>
      <c r="E683" s="17"/>
      <c r="F683" s="17"/>
      <c r="G683" s="17"/>
      <c r="H683" s="17"/>
      <c r="L683" s="1"/>
      <c r="M683" s="1"/>
      <c r="N683" s="1"/>
    </row>
    <row r="684" spans="1:14" ht="15.75" customHeight="1">
      <c r="A684" s="105"/>
      <c r="E684" s="17"/>
      <c r="F684" s="17"/>
      <c r="G684" s="17"/>
      <c r="H684" s="17"/>
      <c r="L684" s="1"/>
      <c r="M684" s="1"/>
      <c r="N684" s="1"/>
    </row>
    <row r="685" spans="1:14" ht="15.75" customHeight="1">
      <c r="A685" s="105"/>
      <c r="E685" s="17"/>
      <c r="F685" s="17"/>
      <c r="G685" s="17"/>
      <c r="H685" s="17"/>
      <c r="L685" s="1"/>
      <c r="M685" s="1"/>
      <c r="N685" s="1"/>
    </row>
    <row r="686" spans="1:14" ht="15.75" customHeight="1">
      <c r="A686" s="105"/>
      <c r="E686" s="17"/>
      <c r="F686" s="17"/>
      <c r="G686" s="17"/>
      <c r="H686" s="17"/>
      <c r="L686" s="1"/>
      <c r="M686" s="1"/>
      <c r="N686" s="1"/>
    </row>
    <row r="687" spans="1:14" ht="15.75" customHeight="1">
      <c r="A687" s="105"/>
      <c r="E687" s="17"/>
      <c r="F687" s="17"/>
      <c r="G687" s="17"/>
      <c r="H687" s="17"/>
      <c r="L687" s="1"/>
      <c r="M687" s="1"/>
      <c r="N687" s="1"/>
    </row>
    <row r="688" spans="1:14" ht="15.75" customHeight="1">
      <c r="A688" s="105"/>
      <c r="E688" s="17"/>
      <c r="F688" s="17"/>
      <c r="G688" s="17"/>
      <c r="H688" s="17"/>
      <c r="L688" s="1"/>
      <c r="M688" s="1"/>
      <c r="N688" s="1"/>
    </row>
    <row r="689" spans="1:14" ht="15.75" customHeight="1">
      <c r="A689" s="105"/>
      <c r="E689" s="17"/>
      <c r="F689" s="17"/>
      <c r="G689" s="17"/>
      <c r="H689" s="17"/>
      <c r="L689" s="1"/>
      <c r="M689" s="1"/>
      <c r="N689" s="1"/>
    </row>
    <row r="690" spans="1:14" ht="15.75" customHeight="1">
      <c r="A690" s="105"/>
      <c r="E690" s="17"/>
      <c r="F690" s="17"/>
      <c r="G690" s="17"/>
      <c r="H690" s="17"/>
      <c r="L690" s="1"/>
      <c r="M690" s="1"/>
      <c r="N690" s="1"/>
    </row>
    <row r="691" spans="1:14" ht="15.75" customHeight="1">
      <c r="A691" s="105"/>
      <c r="E691" s="17"/>
      <c r="F691" s="17"/>
      <c r="G691" s="17"/>
      <c r="H691" s="17"/>
      <c r="L691" s="1"/>
      <c r="M691" s="1"/>
      <c r="N691" s="1"/>
    </row>
    <row r="692" spans="1:14" ht="15.75" customHeight="1">
      <c r="A692" s="105"/>
      <c r="E692" s="17"/>
      <c r="F692" s="17"/>
      <c r="G692" s="17"/>
      <c r="H692" s="17"/>
      <c r="L692" s="1"/>
      <c r="M692" s="1"/>
      <c r="N692" s="1"/>
    </row>
    <row r="693" spans="1:14" ht="15.75" customHeight="1">
      <c r="A693" s="105"/>
      <c r="E693" s="17"/>
      <c r="F693" s="17"/>
      <c r="G693" s="17"/>
      <c r="H693" s="17"/>
      <c r="L693" s="1"/>
      <c r="M693" s="1"/>
      <c r="N693" s="1"/>
    </row>
    <row r="694" spans="1:14" ht="15.75" customHeight="1">
      <c r="A694" s="105"/>
      <c r="E694" s="17"/>
      <c r="F694" s="17"/>
      <c r="G694" s="17"/>
      <c r="H694" s="17"/>
      <c r="L694" s="1"/>
      <c r="M694" s="1"/>
      <c r="N694" s="1"/>
    </row>
    <row r="695" spans="1:14" ht="15.75" customHeight="1">
      <c r="A695" s="105"/>
      <c r="E695" s="17"/>
      <c r="F695" s="17"/>
      <c r="G695" s="17"/>
      <c r="H695" s="17"/>
      <c r="L695" s="1"/>
      <c r="M695" s="1"/>
      <c r="N695" s="1"/>
    </row>
    <row r="696" spans="1:14" ht="15.75" customHeight="1">
      <c r="A696" s="105"/>
      <c r="E696" s="17"/>
      <c r="F696" s="17"/>
      <c r="G696" s="17"/>
      <c r="H696" s="17"/>
      <c r="L696" s="1"/>
      <c r="M696" s="1"/>
      <c r="N696" s="1"/>
    </row>
    <row r="697" spans="1:14" ht="15.75" customHeight="1">
      <c r="A697" s="105"/>
      <c r="E697" s="17"/>
      <c r="F697" s="17"/>
      <c r="G697" s="17"/>
      <c r="H697" s="17"/>
      <c r="L697" s="1"/>
      <c r="M697" s="1"/>
      <c r="N697" s="1"/>
    </row>
    <row r="698" spans="1:14" ht="15.75" customHeight="1">
      <c r="A698" s="105"/>
      <c r="E698" s="17"/>
      <c r="F698" s="17"/>
      <c r="G698" s="17"/>
      <c r="H698" s="17"/>
      <c r="L698" s="1"/>
      <c r="M698" s="1"/>
      <c r="N698" s="1"/>
    </row>
    <row r="699" spans="1:14" ht="15.75" customHeight="1">
      <c r="A699" s="105"/>
      <c r="E699" s="17"/>
      <c r="F699" s="17"/>
      <c r="G699" s="17"/>
      <c r="H699" s="17"/>
      <c r="L699" s="1"/>
      <c r="M699" s="1"/>
      <c r="N699" s="1"/>
    </row>
    <row r="700" spans="1:14" ht="15.75" customHeight="1">
      <c r="A700" s="105"/>
      <c r="E700" s="17"/>
      <c r="F700" s="17"/>
      <c r="G700" s="17"/>
      <c r="H700" s="17"/>
      <c r="L700" s="1"/>
      <c r="M700" s="1"/>
      <c r="N700" s="1"/>
    </row>
    <row r="701" spans="1:14" ht="15.75" customHeight="1">
      <c r="A701" s="105"/>
      <c r="E701" s="17"/>
      <c r="F701" s="17"/>
      <c r="G701" s="17"/>
      <c r="H701" s="17"/>
      <c r="L701" s="1"/>
      <c r="M701" s="1"/>
      <c r="N701" s="1"/>
    </row>
    <row r="702" spans="1:14" ht="15.75" customHeight="1">
      <c r="A702" s="105"/>
      <c r="E702" s="17"/>
      <c r="F702" s="17"/>
      <c r="G702" s="17"/>
      <c r="H702" s="17"/>
      <c r="L702" s="1"/>
      <c r="M702" s="1"/>
      <c r="N702" s="1"/>
    </row>
    <row r="703" spans="1:14" ht="15.75" customHeight="1">
      <c r="A703" s="105"/>
      <c r="E703" s="17"/>
      <c r="F703" s="17"/>
      <c r="G703" s="17"/>
      <c r="H703" s="17"/>
      <c r="L703" s="1"/>
      <c r="M703" s="1"/>
      <c r="N703" s="1"/>
    </row>
    <row r="704" spans="1:14" ht="15.75" customHeight="1">
      <c r="A704" s="105"/>
      <c r="E704" s="17"/>
      <c r="F704" s="17"/>
      <c r="G704" s="17"/>
      <c r="H704" s="17"/>
      <c r="L704" s="1"/>
      <c r="M704" s="1"/>
      <c r="N704" s="1"/>
    </row>
    <row r="705" spans="1:14" ht="15.75" customHeight="1">
      <c r="A705" s="105"/>
      <c r="E705" s="17"/>
      <c r="F705" s="17"/>
      <c r="G705" s="17"/>
      <c r="H705" s="17"/>
      <c r="L705" s="1"/>
      <c r="M705" s="1"/>
      <c r="N705" s="1"/>
    </row>
    <row r="706" spans="1:14" ht="15.75" customHeight="1">
      <c r="A706" s="105"/>
      <c r="E706" s="17"/>
      <c r="F706" s="17"/>
      <c r="G706" s="17"/>
      <c r="H706" s="17"/>
      <c r="L706" s="1"/>
      <c r="M706" s="1"/>
      <c r="N706" s="1"/>
    </row>
    <row r="707" spans="1:14" ht="15.75" customHeight="1">
      <c r="A707" s="105"/>
      <c r="E707" s="17"/>
      <c r="F707" s="17"/>
      <c r="G707" s="17"/>
      <c r="H707" s="17"/>
      <c r="L707" s="1"/>
      <c r="M707" s="1"/>
      <c r="N707" s="1"/>
    </row>
    <row r="708" spans="1:14" ht="15.75" customHeight="1">
      <c r="A708" s="105"/>
      <c r="E708" s="17"/>
      <c r="F708" s="17"/>
      <c r="G708" s="17"/>
      <c r="H708" s="17"/>
      <c r="L708" s="1"/>
      <c r="M708" s="1"/>
      <c r="N708" s="1"/>
    </row>
    <row r="709" spans="1:14" ht="15.75" customHeight="1">
      <c r="A709" s="105"/>
      <c r="E709" s="17"/>
      <c r="F709" s="17"/>
      <c r="G709" s="17"/>
      <c r="H709" s="17"/>
      <c r="L709" s="1"/>
      <c r="M709" s="1"/>
      <c r="N709" s="1"/>
    </row>
    <row r="710" spans="1:14" ht="15.75" customHeight="1">
      <c r="A710" s="105"/>
      <c r="E710" s="17"/>
      <c r="F710" s="17"/>
      <c r="G710" s="17"/>
      <c r="H710" s="17"/>
      <c r="L710" s="1"/>
      <c r="M710" s="1"/>
      <c r="N710" s="1"/>
    </row>
    <row r="711" spans="1:14" ht="15.75" customHeight="1">
      <c r="A711" s="105"/>
      <c r="E711" s="17"/>
      <c r="F711" s="17"/>
      <c r="G711" s="17"/>
      <c r="H711" s="17"/>
      <c r="L711" s="1"/>
      <c r="M711" s="1"/>
      <c r="N711" s="1"/>
    </row>
    <row r="712" spans="1:14" ht="15.75" customHeight="1">
      <c r="A712" s="105"/>
      <c r="E712" s="17"/>
      <c r="F712" s="17"/>
      <c r="G712" s="17"/>
      <c r="H712" s="17"/>
      <c r="L712" s="1"/>
      <c r="M712" s="1"/>
      <c r="N712" s="1"/>
    </row>
    <row r="713" spans="1:14" ht="15.75" customHeight="1">
      <c r="A713" s="105"/>
      <c r="E713" s="17"/>
      <c r="F713" s="17"/>
      <c r="G713" s="17"/>
      <c r="H713" s="17"/>
      <c r="L713" s="1"/>
      <c r="M713" s="1"/>
      <c r="N713" s="1"/>
    </row>
    <row r="714" spans="1:14" ht="15.75" customHeight="1">
      <c r="A714" s="105"/>
      <c r="E714" s="17"/>
      <c r="F714" s="17"/>
      <c r="G714" s="17"/>
      <c r="H714" s="17"/>
      <c r="L714" s="1"/>
      <c r="M714" s="1"/>
      <c r="N714" s="1"/>
    </row>
    <row r="715" spans="1:14" ht="15.75" customHeight="1">
      <c r="A715" s="105"/>
      <c r="E715" s="17"/>
      <c r="F715" s="17"/>
      <c r="G715" s="17"/>
      <c r="H715" s="17"/>
      <c r="L715" s="1"/>
      <c r="M715" s="1"/>
      <c r="N715" s="1"/>
    </row>
    <row r="716" spans="1:14" ht="15.75" customHeight="1">
      <c r="A716" s="105"/>
      <c r="E716" s="17"/>
      <c r="F716" s="17"/>
      <c r="G716" s="17"/>
      <c r="H716" s="17"/>
      <c r="L716" s="1"/>
      <c r="M716" s="1"/>
      <c r="N716" s="1"/>
    </row>
    <row r="717" spans="1:14" ht="15.75" customHeight="1">
      <c r="A717" s="105"/>
      <c r="E717" s="17"/>
      <c r="F717" s="17"/>
      <c r="G717" s="17"/>
      <c r="H717" s="17"/>
      <c r="L717" s="1"/>
      <c r="M717" s="1"/>
      <c r="N717" s="1"/>
    </row>
    <row r="718" spans="1:14" ht="15.75" customHeight="1">
      <c r="A718" s="105"/>
      <c r="E718" s="17"/>
      <c r="F718" s="17"/>
      <c r="G718" s="17"/>
      <c r="H718" s="17"/>
      <c r="L718" s="1"/>
      <c r="M718" s="1"/>
      <c r="N718" s="1"/>
    </row>
    <row r="719" spans="1:14" ht="15.75" customHeight="1">
      <c r="A719" s="105"/>
      <c r="E719" s="17"/>
      <c r="F719" s="17"/>
      <c r="G719" s="17"/>
      <c r="H719" s="17"/>
      <c r="L719" s="1"/>
      <c r="M719" s="1"/>
      <c r="N719" s="1"/>
    </row>
    <row r="720" spans="1:14" ht="15.75" customHeight="1">
      <c r="A720" s="105"/>
      <c r="E720" s="17"/>
      <c r="F720" s="17"/>
      <c r="G720" s="17"/>
      <c r="H720" s="17"/>
      <c r="L720" s="1"/>
      <c r="M720" s="1"/>
      <c r="N720" s="1"/>
    </row>
    <row r="721" spans="1:14" ht="15.75" customHeight="1">
      <c r="A721" s="105"/>
      <c r="E721" s="17"/>
      <c r="F721" s="17"/>
      <c r="G721" s="17"/>
      <c r="H721" s="17"/>
      <c r="L721" s="1"/>
      <c r="M721" s="1"/>
      <c r="N721" s="1"/>
    </row>
    <row r="722" spans="1:14" ht="15.75" customHeight="1">
      <c r="A722" s="105"/>
      <c r="E722" s="17"/>
      <c r="F722" s="17"/>
      <c r="G722" s="17"/>
      <c r="H722" s="17"/>
      <c r="L722" s="1"/>
      <c r="M722" s="1"/>
      <c r="N722" s="1"/>
    </row>
    <row r="723" spans="1:14" ht="15.75" customHeight="1">
      <c r="A723" s="105"/>
      <c r="E723" s="17"/>
      <c r="F723" s="17"/>
      <c r="G723" s="17"/>
      <c r="H723" s="17"/>
      <c r="L723" s="1"/>
      <c r="M723" s="1"/>
      <c r="N723" s="1"/>
    </row>
    <row r="724" spans="1:14" ht="15.75" customHeight="1">
      <c r="A724" s="105"/>
      <c r="E724" s="17"/>
      <c r="F724" s="17"/>
      <c r="G724" s="17"/>
      <c r="H724" s="17"/>
      <c r="L724" s="1"/>
      <c r="M724" s="1"/>
      <c r="N724" s="1"/>
    </row>
    <row r="725" spans="1:14" ht="15.75" customHeight="1">
      <c r="A725" s="105"/>
      <c r="E725" s="17"/>
      <c r="F725" s="17"/>
      <c r="G725" s="17"/>
      <c r="H725" s="17"/>
      <c r="L725" s="1"/>
      <c r="M725" s="1"/>
      <c r="N725" s="1"/>
    </row>
    <row r="726" spans="1:14" ht="15.75" customHeight="1">
      <c r="A726" s="105"/>
      <c r="E726" s="17"/>
      <c r="F726" s="17"/>
      <c r="G726" s="17"/>
      <c r="H726" s="17"/>
      <c r="L726" s="1"/>
      <c r="M726" s="1"/>
      <c r="N726" s="1"/>
    </row>
    <row r="727" spans="1:14" ht="15.75" customHeight="1">
      <c r="A727" s="105"/>
      <c r="E727" s="17"/>
      <c r="F727" s="17"/>
      <c r="G727" s="17"/>
      <c r="H727" s="17"/>
      <c r="L727" s="1"/>
      <c r="M727" s="1"/>
      <c r="N727" s="1"/>
    </row>
    <row r="728" spans="1:14" ht="15.75" customHeight="1">
      <c r="A728" s="105"/>
      <c r="E728" s="17"/>
      <c r="F728" s="17"/>
      <c r="G728" s="17"/>
      <c r="H728" s="17"/>
      <c r="L728" s="1"/>
      <c r="M728" s="1"/>
      <c r="N728" s="1"/>
    </row>
    <row r="729" spans="1:14" ht="15.75" customHeight="1">
      <c r="A729" s="105"/>
      <c r="E729" s="17"/>
      <c r="F729" s="17"/>
      <c r="G729" s="17"/>
      <c r="H729" s="17"/>
      <c r="L729" s="1"/>
      <c r="M729" s="1"/>
      <c r="N729" s="1"/>
    </row>
    <row r="730" spans="1:14" ht="15.75" customHeight="1">
      <c r="A730" s="105"/>
      <c r="E730" s="17"/>
      <c r="F730" s="17"/>
      <c r="G730" s="17"/>
      <c r="H730" s="17"/>
      <c r="L730" s="1"/>
      <c r="M730" s="1"/>
      <c r="N730" s="1"/>
    </row>
    <row r="731" spans="1:14" ht="15.75" customHeight="1">
      <c r="A731" s="105"/>
      <c r="E731" s="17"/>
      <c r="F731" s="17"/>
      <c r="G731" s="17"/>
      <c r="H731" s="17"/>
      <c r="L731" s="1"/>
      <c r="M731" s="1"/>
      <c r="N731" s="1"/>
    </row>
    <row r="732" spans="1:14" ht="15.75" customHeight="1">
      <c r="A732" s="105"/>
      <c r="E732" s="17"/>
      <c r="F732" s="17"/>
      <c r="G732" s="17"/>
      <c r="H732" s="17"/>
      <c r="L732" s="1"/>
      <c r="M732" s="1"/>
      <c r="N732" s="1"/>
    </row>
    <row r="733" spans="1:14" ht="15.75" customHeight="1">
      <c r="A733" s="105"/>
      <c r="E733" s="17"/>
      <c r="F733" s="17"/>
      <c r="G733" s="17"/>
      <c r="H733" s="17"/>
      <c r="L733" s="1"/>
      <c r="M733" s="1"/>
      <c r="N733" s="1"/>
    </row>
    <row r="734" spans="1:14" ht="15.75" customHeight="1">
      <c r="A734" s="105"/>
      <c r="E734" s="17"/>
      <c r="F734" s="17"/>
      <c r="G734" s="17"/>
      <c r="H734" s="17"/>
      <c r="L734" s="1"/>
      <c r="M734" s="1"/>
      <c r="N734" s="1"/>
    </row>
    <row r="735" spans="1:14" ht="15.75" customHeight="1">
      <c r="A735" s="105"/>
      <c r="E735" s="17"/>
      <c r="F735" s="17"/>
      <c r="G735" s="17"/>
      <c r="H735" s="17"/>
      <c r="L735" s="1"/>
      <c r="M735" s="1"/>
      <c r="N735" s="1"/>
    </row>
    <row r="736" spans="1:14" ht="15.75" customHeight="1">
      <c r="A736" s="105"/>
      <c r="E736" s="17"/>
      <c r="F736" s="17"/>
      <c r="G736" s="17"/>
      <c r="H736" s="17"/>
      <c r="L736" s="1"/>
      <c r="M736" s="1"/>
      <c r="N736" s="1"/>
    </row>
    <row r="737" spans="1:14" ht="15.75" customHeight="1">
      <c r="A737" s="105"/>
      <c r="E737" s="17"/>
      <c r="F737" s="17"/>
      <c r="G737" s="17"/>
      <c r="H737" s="17"/>
      <c r="L737" s="1"/>
      <c r="M737" s="1"/>
      <c r="N737" s="1"/>
    </row>
    <row r="738" spans="1:14" ht="15.75" customHeight="1">
      <c r="A738" s="105"/>
      <c r="E738" s="17"/>
      <c r="F738" s="17"/>
      <c r="G738" s="17"/>
      <c r="H738" s="17"/>
      <c r="L738" s="1"/>
      <c r="M738" s="1"/>
      <c r="N738" s="1"/>
    </row>
    <row r="739" spans="1:14" ht="15.75" customHeight="1">
      <c r="A739" s="105"/>
      <c r="E739" s="17"/>
      <c r="F739" s="17"/>
      <c r="G739" s="17"/>
      <c r="H739" s="17"/>
      <c r="L739" s="1"/>
      <c r="M739" s="1"/>
      <c r="N739" s="1"/>
    </row>
    <row r="740" spans="1:14" ht="15.75" customHeight="1">
      <c r="A740" s="105"/>
      <c r="E740" s="17"/>
      <c r="F740" s="17"/>
      <c r="G740" s="17"/>
      <c r="H740" s="17"/>
      <c r="L740" s="1"/>
      <c r="M740" s="1"/>
      <c r="N740" s="1"/>
    </row>
    <row r="741" spans="1:14" ht="15.75" customHeight="1">
      <c r="A741" s="105"/>
      <c r="E741" s="17"/>
      <c r="F741" s="17"/>
      <c r="G741" s="17"/>
      <c r="H741" s="17"/>
      <c r="L741" s="1"/>
      <c r="M741" s="1"/>
      <c r="N741" s="1"/>
    </row>
    <row r="742" spans="1:14" ht="15.75" customHeight="1">
      <c r="A742" s="105"/>
      <c r="E742" s="17"/>
      <c r="F742" s="17"/>
      <c r="G742" s="17"/>
      <c r="H742" s="17"/>
      <c r="L742" s="1"/>
      <c r="M742" s="1"/>
      <c r="N742" s="1"/>
    </row>
    <row r="743" spans="1:14" ht="15.75" customHeight="1">
      <c r="A743" s="105"/>
      <c r="E743" s="17"/>
      <c r="F743" s="17"/>
      <c r="G743" s="17"/>
      <c r="H743" s="17"/>
      <c r="L743" s="1"/>
      <c r="M743" s="1"/>
      <c r="N743" s="1"/>
    </row>
    <row r="744" spans="1:14" ht="15.75" customHeight="1">
      <c r="A744" s="105"/>
      <c r="E744" s="17"/>
      <c r="F744" s="17"/>
      <c r="G744" s="17"/>
      <c r="H744" s="17"/>
      <c r="L744" s="1"/>
      <c r="M744" s="1"/>
      <c r="N744" s="1"/>
    </row>
    <row r="745" spans="1:14" ht="15.75" customHeight="1">
      <c r="A745" s="105"/>
      <c r="E745" s="17"/>
      <c r="F745" s="17"/>
      <c r="G745" s="17"/>
      <c r="H745" s="17"/>
      <c r="L745" s="1"/>
      <c r="M745" s="1"/>
      <c r="N745" s="1"/>
    </row>
    <row r="746" spans="1:14" ht="15.75" customHeight="1">
      <c r="A746" s="105"/>
      <c r="E746" s="17"/>
      <c r="F746" s="17"/>
      <c r="G746" s="17"/>
      <c r="H746" s="17"/>
      <c r="L746" s="1"/>
      <c r="M746" s="1"/>
      <c r="N746" s="1"/>
    </row>
    <row r="747" spans="1:14" ht="15.75" customHeight="1">
      <c r="A747" s="105"/>
      <c r="E747" s="17"/>
      <c r="F747" s="17"/>
      <c r="G747" s="17"/>
      <c r="H747" s="17"/>
      <c r="L747" s="1"/>
      <c r="M747" s="1"/>
      <c r="N747" s="1"/>
    </row>
    <row r="748" spans="1:14" ht="15.75" customHeight="1">
      <c r="A748" s="105"/>
      <c r="E748" s="17"/>
      <c r="F748" s="17"/>
      <c r="G748" s="17"/>
      <c r="H748" s="17"/>
      <c r="L748" s="1"/>
      <c r="M748" s="1"/>
      <c r="N748" s="1"/>
    </row>
    <row r="749" spans="1:14" ht="15.75" customHeight="1">
      <c r="A749" s="105"/>
      <c r="E749" s="17"/>
      <c r="F749" s="17"/>
      <c r="G749" s="17"/>
      <c r="H749" s="17"/>
      <c r="L749" s="1"/>
      <c r="M749" s="1"/>
      <c r="N749" s="1"/>
    </row>
    <row r="750" spans="1:14" ht="15.75" customHeight="1">
      <c r="A750" s="105"/>
      <c r="E750" s="17"/>
      <c r="F750" s="17"/>
      <c r="G750" s="17"/>
      <c r="H750" s="17"/>
      <c r="L750" s="1"/>
      <c r="M750" s="1"/>
      <c r="N750" s="1"/>
    </row>
    <row r="751" spans="1:14" ht="15.75" customHeight="1">
      <c r="A751" s="105"/>
      <c r="E751" s="17"/>
      <c r="F751" s="17"/>
      <c r="G751" s="17"/>
      <c r="H751" s="17"/>
      <c r="L751" s="1"/>
      <c r="M751" s="1"/>
      <c r="N751" s="1"/>
    </row>
    <row r="752" spans="1:14" ht="15.75" customHeight="1">
      <c r="A752" s="105"/>
      <c r="E752" s="17"/>
      <c r="F752" s="17"/>
      <c r="G752" s="17"/>
      <c r="H752" s="17"/>
      <c r="L752" s="1"/>
      <c r="M752" s="1"/>
      <c r="N752" s="1"/>
    </row>
    <row r="753" spans="1:14" ht="15.75" customHeight="1">
      <c r="A753" s="105"/>
      <c r="E753" s="17"/>
      <c r="F753" s="17"/>
      <c r="G753" s="17"/>
      <c r="H753" s="17"/>
      <c r="L753" s="1"/>
      <c r="M753" s="1"/>
      <c r="N753" s="1"/>
    </row>
    <row r="754" spans="1:14" ht="15.75" customHeight="1">
      <c r="A754" s="105"/>
      <c r="E754" s="17"/>
      <c r="F754" s="17"/>
      <c r="G754" s="17"/>
      <c r="H754" s="17"/>
      <c r="L754" s="1"/>
      <c r="M754" s="1"/>
      <c r="N754" s="1"/>
    </row>
    <row r="755" spans="1:14" ht="15.75" customHeight="1">
      <c r="A755" s="105"/>
      <c r="E755" s="17"/>
      <c r="F755" s="17"/>
      <c r="G755" s="17"/>
      <c r="H755" s="17"/>
      <c r="L755" s="1"/>
      <c r="M755" s="1"/>
      <c r="N755" s="1"/>
    </row>
    <row r="756" spans="1:14" ht="15.75" customHeight="1">
      <c r="A756" s="105"/>
      <c r="E756" s="17"/>
      <c r="F756" s="17"/>
      <c r="G756" s="17"/>
      <c r="H756" s="17"/>
      <c r="L756" s="1"/>
      <c r="M756" s="1"/>
      <c r="N756" s="1"/>
    </row>
    <row r="757" spans="1:14" ht="15.75" customHeight="1">
      <c r="A757" s="105"/>
      <c r="E757" s="17"/>
      <c r="F757" s="17"/>
      <c r="G757" s="17"/>
      <c r="H757" s="17"/>
      <c r="L757" s="1"/>
      <c r="M757" s="1"/>
      <c r="N757" s="1"/>
    </row>
    <row r="758" spans="1:14" ht="15.75" customHeight="1">
      <c r="A758" s="105"/>
      <c r="E758" s="17"/>
      <c r="F758" s="17"/>
      <c r="G758" s="17"/>
      <c r="H758" s="17"/>
      <c r="L758" s="1"/>
      <c r="M758" s="1"/>
      <c r="N758" s="1"/>
    </row>
    <row r="759" spans="1:14" ht="15.75" customHeight="1">
      <c r="A759" s="105"/>
      <c r="E759" s="17"/>
      <c r="F759" s="17"/>
      <c r="G759" s="17"/>
      <c r="H759" s="17"/>
      <c r="L759" s="1"/>
      <c r="M759" s="1"/>
      <c r="N759" s="1"/>
    </row>
    <row r="760" spans="1:14" ht="15.75" customHeight="1">
      <c r="A760" s="105"/>
      <c r="E760" s="17"/>
      <c r="F760" s="17"/>
      <c r="G760" s="17"/>
      <c r="H760" s="17"/>
      <c r="L760" s="1"/>
      <c r="M760" s="1"/>
      <c r="N760" s="1"/>
    </row>
    <row r="761" spans="1:14" ht="15.75" customHeight="1">
      <c r="A761" s="105"/>
      <c r="E761" s="17"/>
      <c r="F761" s="17"/>
      <c r="G761" s="17"/>
      <c r="H761" s="17"/>
      <c r="L761" s="1"/>
      <c r="M761" s="1"/>
      <c r="N761" s="1"/>
    </row>
    <row r="762" spans="1:14" ht="15.75" customHeight="1">
      <c r="A762" s="105"/>
      <c r="E762" s="17"/>
      <c r="F762" s="17"/>
      <c r="G762" s="17"/>
      <c r="H762" s="17"/>
      <c r="L762" s="1"/>
      <c r="M762" s="1"/>
      <c r="N762" s="1"/>
    </row>
    <row r="763" spans="1:14" ht="15.75" customHeight="1">
      <c r="A763" s="105"/>
      <c r="E763" s="17"/>
      <c r="F763" s="17"/>
      <c r="G763" s="17"/>
      <c r="H763" s="17"/>
      <c r="L763" s="1"/>
      <c r="M763" s="1"/>
      <c r="N763" s="1"/>
    </row>
    <row r="764" spans="1:14" ht="15.75" customHeight="1">
      <c r="A764" s="105"/>
      <c r="E764" s="17"/>
      <c r="F764" s="17"/>
      <c r="G764" s="17"/>
      <c r="H764" s="17"/>
      <c r="L764" s="1"/>
      <c r="M764" s="1"/>
      <c r="N764" s="1"/>
    </row>
    <row r="765" spans="1:14" ht="15.75" customHeight="1">
      <c r="A765" s="105"/>
      <c r="E765" s="17"/>
      <c r="F765" s="17"/>
      <c r="G765" s="17"/>
      <c r="H765" s="17"/>
      <c r="L765" s="1"/>
      <c r="M765" s="1"/>
      <c r="N765" s="1"/>
    </row>
    <row r="766" spans="1:14" ht="15.75" customHeight="1">
      <c r="A766" s="105"/>
      <c r="E766" s="17"/>
      <c r="F766" s="17"/>
      <c r="G766" s="17"/>
      <c r="H766" s="17"/>
      <c r="L766" s="1"/>
      <c r="M766" s="1"/>
      <c r="N766" s="1"/>
    </row>
    <row r="767" spans="1:14" ht="15.75" customHeight="1">
      <c r="A767" s="105"/>
      <c r="E767" s="17"/>
      <c r="F767" s="17"/>
      <c r="G767" s="17"/>
      <c r="H767" s="17"/>
      <c r="L767" s="1"/>
      <c r="M767" s="1"/>
      <c r="N767" s="1"/>
    </row>
    <row r="768" spans="1:14" ht="15.75" customHeight="1">
      <c r="A768" s="105"/>
      <c r="E768" s="17"/>
      <c r="F768" s="17"/>
      <c r="G768" s="17"/>
      <c r="H768" s="17"/>
      <c r="L768" s="1"/>
      <c r="M768" s="1"/>
      <c r="N768" s="1"/>
    </row>
    <row r="769" spans="1:14" ht="15.75" customHeight="1">
      <c r="A769" s="105"/>
      <c r="E769" s="17"/>
      <c r="F769" s="17"/>
      <c r="G769" s="17"/>
      <c r="H769" s="17"/>
      <c r="L769" s="1"/>
      <c r="M769" s="1"/>
      <c r="N769" s="1"/>
    </row>
    <row r="770" spans="1:14" ht="15.75" customHeight="1">
      <c r="A770" s="105"/>
      <c r="E770" s="17"/>
      <c r="F770" s="17"/>
      <c r="G770" s="17"/>
      <c r="H770" s="17"/>
      <c r="L770" s="1"/>
      <c r="M770" s="1"/>
      <c r="N770" s="1"/>
    </row>
    <row r="771" spans="1:14" ht="15.75" customHeight="1">
      <c r="A771" s="105"/>
      <c r="E771" s="17"/>
      <c r="F771" s="17"/>
      <c r="G771" s="17"/>
      <c r="H771" s="17"/>
      <c r="L771" s="1"/>
      <c r="M771" s="1"/>
      <c r="N771" s="1"/>
    </row>
    <row r="772" spans="1:14" ht="15.75" customHeight="1">
      <c r="A772" s="105"/>
      <c r="E772" s="17"/>
      <c r="F772" s="17"/>
      <c r="G772" s="17"/>
      <c r="H772" s="17"/>
      <c r="L772" s="1"/>
      <c r="M772" s="1"/>
      <c r="N772" s="1"/>
    </row>
    <row r="773" spans="1:14" ht="15.75" customHeight="1">
      <c r="A773" s="105"/>
      <c r="E773" s="17"/>
      <c r="F773" s="17"/>
      <c r="G773" s="17"/>
      <c r="H773" s="17"/>
      <c r="L773" s="1"/>
      <c r="M773" s="1"/>
      <c r="N773" s="1"/>
    </row>
    <row r="774" spans="1:14" ht="15.75" customHeight="1">
      <c r="A774" s="105"/>
      <c r="E774" s="17"/>
      <c r="F774" s="17"/>
      <c r="G774" s="17"/>
      <c r="H774" s="17"/>
      <c r="L774" s="1"/>
      <c r="M774" s="1"/>
      <c r="N774" s="1"/>
    </row>
    <row r="775" spans="1:14" ht="15.75" customHeight="1">
      <c r="A775" s="105"/>
      <c r="E775" s="17"/>
      <c r="F775" s="17"/>
      <c r="G775" s="17"/>
      <c r="H775" s="17"/>
      <c r="L775" s="1"/>
      <c r="M775" s="1"/>
      <c r="N775" s="1"/>
    </row>
    <row r="776" spans="1:14" ht="15.75" customHeight="1">
      <c r="A776" s="105"/>
      <c r="E776" s="17"/>
      <c r="F776" s="17"/>
      <c r="G776" s="17"/>
      <c r="H776" s="17"/>
      <c r="L776" s="1"/>
      <c r="M776" s="1"/>
      <c r="N776" s="1"/>
    </row>
    <row r="777" spans="1:14" ht="15.75" customHeight="1">
      <c r="A777" s="105"/>
      <c r="E777" s="17"/>
      <c r="F777" s="17"/>
      <c r="G777" s="17"/>
      <c r="H777" s="17"/>
      <c r="L777" s="1"/>
      <c r="M777" s="1"/>
      <c r="N777" s="1"/>
    </row>
    <row r="778" spans="1:14" ht="15.75" customHeight="1">
      <c r="A778" s="105"/>
      <c r="E778" s="17"/>
      <c r="F778" s="17"/>
      <c r="G778" s="17"/>
      <c r="H778" s="17"/>
      <c r="L778" s="1"/>
      <c r="M778" s="1"/>
      <c r="N778" s="1"/>
    </row>
    <row r="779" spans="1:14" ht="15.75" customHeight="1">
      <c r="A779" s="105"/>
      <c r="E779" s="17"/>
      <c r="F779" s="17"/>
      <c r="G779" s="17"/>
      <c r="H779" s="17"/>
      <c r="L779" s="1"/>
      <c r="M779" s="1"/>
      <c r="N779" s="1"/>
    </row>
    <row r="780" spans="1:14" ht="15.75" customHeight="1">
      <c r="A780" s="105"/>
      <c r="E780" s="17"/>
      <c r="F780" s="17"/>
      <c r="G780" s="17"/>
      <c r="H780" s="17"/>
      <c r="L780" s="1"/>
      <c r="M780" s="1"/>
      <c r="N780" s="1"/>
    </row>
    <row r="781" spans="1:14" ht="15.75" customHeight="1">
      <c r="A781" s="105"/>
      <c r="E781" s="17"/>
      <c r="F781" s="17"/>
      <c r="G781" s="17"/>
      <c r="H781" s="17"/>
      <c r="L781" s="1"/>
      <c r="M781" s="1"/>
      <c r="N781" s="1"/>
    </row>
    <row r="782" spans="1:14" ht="15.75" customHeight="1">
      <c r="A782" s="105"/>
      <c r="E782" s="17"/>
      <c r="F782" s="17"/>
      <c r="G782" s="17"/>
      <c r="H782" s="17"/>
      <c r="L782" s="1"/>
      <c r="M782" s="1"/>
      <c r="N782" s="1"/>
    </row>
    <row r="783" spans="1:14" ht="15.75" customHeight="1">
      <c r="A783" s="105"/>
      <c r="E783" s="17"/>
      <c r="F783" s="17"/>
      <c r="G783" s="17"/>
      <c r="H783" s="17"/>
      <c r="L783" s="1"/>
      <c r="M783" s="1"/>
      <c r="N783" s="1"/>
    </row>
    <row r="784" spans="1:14" ht="15.75" customHeight="1">
      <c r="A784" s="105"/>
      <c r="E784" s="17"/>
      <c r="F784" s="17"/>
      <c r="G784" s="17"/>
      <c r="H784" s="17"/>
      <c r="L784" s="1"/>
      <c r="M784" s="1"/>
      <c r="N784" s="1"/>
    </row>
    <row r="785" spans="1:14" ht="15.75" customHeight="1">
      <c r="A785" s="105"/>
      <c r="E785" s="17"/>
      <c r="F785" s="17"/>
      <c r="G785" s="17"/>
      <c r="H785" s="17"/>
      <c r="L785" s="1"/>
      <c r="M785" s="1"/>
      <c r="N785" s="1"/>
    </row>
    <row r="786" spans="1:14" ht="15.75" customHeight="1">
      <c r="A786" s="105"/>
      <c r="E786" s="17"/>
      <c r="F786" s="17"/>
      <c r="G786" s="17"/>
      <c r="H786" s="17"/>
      <c r="L786" s="1"/>
      <c r="M786" s="1"/>
      <c r="N786" s="1"/>
    </row>
    <row r="787" spans="1:14" ht="15.75" customHeight="1">
      <c r="A787" s="105"/>
      <c r="E787" s="17"/>
      <c r="F787" s="17"/>
      <c r="G787" s="17"/>
      <c r="H787" s="17"/>
      <c r="L787" s="1"/>
      <c r="M787" s="1"/>
      <c r="N787" s="1"/>
    </row>
    <row r="788" spans="1:14" ht="15.75" customHeight="1">
      <c r="A788" s="105"/>
      <c r="E788" s="17"/>
      <c r="F788" s="17"/>
      <c r="G788" s="17"/>
      <c r="H788" s="17"/>
      <c r="L788" s="1"/>
      <c r="M788" s="1"/>
      <c r="N788" s="1"/>
    </row>
    <row r="789" spans="1:14" ht="15.75" customHeight="1">
      <c r="A789" s="105"/>
      <c r="E789" s="17"/>
      <c r="F789" s="17"/>
      <c r="G789" s="17"/>
      <c r="H789" s="17"/>
      <c r="L789" s="1"/>
      <c r="M789" s="1"/>
      <c r="N789" s="1"/>
    </row>
    <row r="790" spans="1:14" ht="15.75" customHeight="1">
      <c r="A790" s="105"/>
      <c r="E790" s="17"/>
      <c r="F790" s="17"/>
      <c r="G790" s="17"/>
      <c r="H790" s="17"/>
      <c r="L790" s="1"/>
      <c r="M790" s="1"/>
      <c r="N790" s="1"/>
    </row>
    <row r="791" spans="1:14" ht="15.75" customHeight="1">
      <c r="A791" s="105"/>
      <c r="E791" s="17"/>
      <c r="F791" s="17"/>
      <c r="G791" s="17"/>
      <c r="H791" s="17"/>
      <c r="L791" s="1"/>
      <c r="M791" s="1"/>
      <c r="N791" s="1"/>
    </row>
    <row r="792" spans="1:14" ht="15.75" customHeight="1">
      <c r="A792" s="105"/>
      <c r="E792" s="17"/>
      <c r="F792" s="17"/>
      <c r="G792" s="17"/>
      <c r="H792" s="17"/>
      <c r="L792" s="1"/>
      <c r="M792" s="1"/>
      <c r="N792" s="1"/>
    </row>
    <row r="793" spans="1:14" ht="15.75" customHeight="1">
      <c r="A793" s="105"/>
      <c r="E793" s="17"/>
      <c r="F793" s="17"/>
      <c r="G793" s="17"/>
      <c r="H793" s="17"/>
      <c r="L793" s="1"/>
      <c r="M793" s="1"/>
      <c r="N793" s="1"/>
    </row>
    <row r="794" spans="1:14" ht="15.75" customHeight="1">
      <c r="A794" s="105"/>
      <c r="E794" s="17"/>
      <c r="F794" s="17"/>
      <c r="G794" s="17"/>
      <c r="H794" s="17"/>
      <c r="L794" s="1"/>
      <c r="M794" s="1"/>
      <c r="N794" s="1"/>
    </row>
    <row r="795" spans="1:14" ht="15.75" customHeight="1">
      <c r="A795" s="105"/>
      <c r="E795" s="17"/>
      <c r="F795" s="17"/>
      <c r="G795" s="17"/>
      <c r="H795" s="17"/>
      <c r="L795" s="1"/>
      <c r="M795" s="1"/>
      <c r="N795" s="1"/>
    </row>
    <row r="796" spans="1:14" ht="15.75" customHeight="1">
      <c r="A796" s="105"/>
      <c r="E796" s="17"/>
      <c r="F796" s="17"/>
      <c r="G796" s="17"/>
      <c r="H796" s="17"/>
      <c r="L796" s="1"/>
      <c r="M796" s="1"/>
      <c r="N796" s="1"/>
    </row>
    <row r="797" spans="1:14" ht="15.75" customHeight="1">
      <c r="A797" s="105"/>
      <c r="E797" s="17"/>
      <c r="F797" s="17"/>
      <c r="G797" s="17"/>
      <c r="H797" s="17"/>
      <c r="L797" s="1"/>
      <c r="M797" s="1"/>
      <c r="N797" s="1"/>
    </row>
    <row r="798" spans="1:14" ht="15.75" customHeight="1">
      <c r="A798" s="105"/>
      <c r="E798" s="17"/>
      <c r="F798" s="17"/>
      <c r="G798" s="17"/>
      <c r="H798" s="17"/>
      <c r="L798" s="1"/>
      <c r="M798" s="1"/>
      <c r="N798" s="1"/>
    </row>
    <row r="799" spans="1:14" ht="15.75" customHeight="1">
      <c r="A799" s="105"/>
      <c r="E799" s="17"/>
      <c r="F799" s="17"/>
      <c r="G799" s="17"/>
      <c r="H799" s="17"/>
      <c r="L799" s="1"/>
      <c r="M799" s="1"/>
      <c r="N799" s="1"/>
    </row>
    <row r="800" spans="1:14" ht="15.75" customHeight="1">
      <c r="A800" s="105"/>
      <c r="E800" s="17"/>
      <c r="F800" s="17"/>
      <c r="G800" s="17"/>
      <c r="H800" s="17"/>
      <c r="L800" s="1"/>
      <c r="M800" s="1"/>
      <c r="N800" s="1"/>
    </row>
    <row r="801" spans="1:14" ht="15.75" customHeight="1">
      <c r="A801" s="105"/>
      <c r="E801" s="17"/>
      <c r="F801" s="17"/>
      <c r="G801" s="17"/>
      <c r="H801" s="17"/>
      <c r="L801" s="1"/>
      <c r="M801" s="1"/>
      <c r="N801" s="1"/>
    </row>
    <row r="802" spans="1:14" ht="15.75" customHeight="1">
      <c r="A802" s="105"/>
      <c r="E802" s="17"/>
      <c r="F802" s="17"/>
      <c r="G802" s="17"/>
      <c r="H802" s="17"/>
      <c r="L802" s="1"/>
      <c r="M802" s="1"/>
      <c r="N802" s="1"/>
    </row>
    <row r="803" spans="1:14" ht="15.75" customHeight="1">
      <c r="A803" s="105"/>
      <c r="E803" s="17"/>
      <c r="F803" s="17"/>
      <c r="G803" s="17"/>
      <c r="H803" s="17"/>
      <c r="L803" s="1"/>
      <c r="M803" s="1"/>
      <c r="N803" s="1"/>
    </row>
    <row r="804" spans="1:14" ht="15.75" customHeight="1">
      <c r="A804" s="105"/>
      <c r="E804" s="17"/>
      <c r="F804" s="17"/>
      <c r="G804" s="17"/>
      <c r="H804" s="17"/>
      <c r="L804" s="1"/>
      <c r="M804" s="1"/>
      <c r="N804" s="1"/>
    </row>
    <row r="805" spans="1:14" ht="15.75" customHeight="1">
      <c r="A805" s="105"/>
      <c r="E805" s="17"/>
      <c r="F805" s="17"/>
      <c r="G805" s="17"/>
      <c r="H805" s="17"/>
      <c r="L805" s="1"/>
      <c r="M805" s="1"/>
      <c r="N805" s="1"/>
    </row>
    <row r="806" spans="1:14" ht="15.75" customHeight="1">
      <c r="A806" s="105"/>
      <c r="E806" s="17"/>
      <c r="F806" s="17"/>
      <c r="G806" s="17"/>
      <c r="H806" s="17"/>
      <c r="L806" s="1"/>
      <c r="M806" s="1"/>
      <c r="N806" s="1"/>
    </row>
    <row r="807" spans="1:14" ht="15.75" customHeight="1">
      <c r="A807" s="105"/>
      <c r="E807" s="17"/>
      <c r="F807" s="17"/>
      <c r="G807" s="17"/>
      <c r="H807" s="17"/>
      <c r="L807" s="1"/>
      <c r="M807" s="1"/>
      <c r="N807" s="1"/>
    </row>
    <row r="808" spans="1:14" ht="15.75" customHeight="1">
      <c r="A808" s="105"/>
      <c r="E808" s="17"/>
      <c r="F808" s="17"/>
      <c r="G808" s="17"/>
      <c r="H808" s="17"/>
      <c r="L808" s="1"/>
      <c r="M808" s="1"/>
      <c r="N808" s="1"/>
    </row>
    <row r="809" spans="1:14" ht="15.75" customHeight="1">
      <c r="A809" s="105"/>
      <c r="E809" s="17"/>
      <c r="F809" s="17"/>
      <c r="G809" s="17"/>
      <c r="H809" s="17"/>
      <c r="L809" s="1"/>
      <c r="M809" s="1"/>
      <c r="N809" s="1"/>
    </row>
    <row r="810" spans="1:14" ht="15.75" customHeight="1">
      <c r="A810" s="105"/>
      <c r="E810" s="17"/>
      <c r="F810" s="17"/>
      <c r="G810" s="17"/>
      <c r="H810" s="17"/>
      <c r="L810" s="1"/>
      <c r="M810" s="1"/>
      <c r="N810" s="1"/>
    </row>
    <row r="811" spans="1:14" ht="15.75" customHeight="1">
      <c r="A811" s="105"/>
      <c r="E811" s="17"/>
      <c r="F811" s="17"/>
      <c r="G811" s="17"/>
      <c r="H811" s="17"/>
      <c r="L811" s="1"/>
      <c r="M811" s="1"/>
      <c r="N811" s="1"/>
    </row>
    <row r="812" spans="1:14" ht="15.75" customHeight="1">
      <c r="A812" s="105"/>
      <c r="E812" s="17"/>
      <c r="F812" s="17"/>
      <c r="G812" s="17"/>
      <c r="H812" s="17"/>
      <c r="L812" s="1"/>
      <c r="M812" s="1"/>
      <c r="N812" s="1"/>
    </row>
    <row r="813" spans="1:14" ht="15.75" customHeight="1">
      <c r="A813" s="105"/>
      <c r="E813" s="17"/>
      <c r="F813" s="17"/>
      <c r="G813" s="17"/>
      <c r="H813" s="17"/>
      <c r="L813" s="1"/>
      <c r="M813" s="1"/>
      <c r="N813" s="1"/>
    </row>
    <row r="814" spans="1:14" ht="15.75" customHeight="1">
      <c r="A814" s="105"/>
      <c r="E814" s="17"/>
      <c r="F814" s="17"/>
      <c r="G814" s="17"/>
      <c r="H814" s="17"/>
      <c r="L814" s="1"/>
      <c r="M814" s="1"/>
      <c r="N814" s="1"/>
    </row>
    <row r="815" spans="1:14" ht="15.75" customHeight="1">
      <c r="A815" s="105"/>
      <c r="E815" s="17"/>
      <c r="F815" s="17"/>
      <c r="G815" s="17"/>
      <c r="H815" s="17"/>
      <c r="L815" s="1"/>
      <c r="M815" s="1"/>
      <c r="N815" s="1"/>
    </row>
    <row r="816" spans="1:14" ht="15.75" customHeight="1">
      <c r="A816" s="105"/>
      <c r="E816" s="17"/>
      <c r="F816" s="17"/>
      <c r="G816" s="17"/>
      <c r="H816" s="17"/>
      <c r="L816" s="1"/>
      <c r="M816" s="1"/>
      <c r="N816" s="1"/>
    </row>
    <row r="817" spans="1:14" ht="15.75" customHeight="1">
      <c r="A817" s="105"/>
      <c r="E817" s="17"/>
      <c r="F817" s="17"/>
      <c r="G817" s="17"/>
      <c r="H817" s="17"/>
      <c r="L817" s="1"/>
      <c r="M817" s="1"/>
      <c r="N817" s="1"/>
    </row>
    <row r="818" spans="1:14" ht="15.75" customHeight="1">
      <c r="A818" s="105"/>
      <c r="E818" s="17"/>
      <c r="F818" s="17"/>
      <c r="G818" s="17"/>
      <c r="H818" s="17"/>
      <c r="L818" s="1"/>
      <c r="M818" s="1"/>
      <c r="N818" s="1"/>
    </row>
    <row r="819" spans="1:14" ht="15.75" customHeight="1">
      <c r="A819" s="105"/>
      <c r="E819" s="17"/>
      <c r="F819" s="17"/>
      <c r="G819" s="17"/>
      <c r="H819" s="17"/>
      <c r="L819" s="1"/>
      <c r="M819" s="1"/>
      <c r="N819" s="1"/>
    </row>
    <row r="820" spans="1:14" ht="15.75" customHeight="1">
      <c r="A820" s="105"/>
      <c r="E820" s="17"/>
      <c r="F820" s="17"/>
      <c r="G820" s="17"/>
      <c r="H820" s="17"/>
      <c r="L820" s="1"/>
      <c r="M820" s="1"/>
      <c r="N820" s="1"/>
    </row>
    <row r="821" spans="1:14" ht="15.75" customHeight="1">
      <c r="A821" s="105"/>
      <c r="E821" s="17"/>
      <c r="F821" s="17"/>
      <c r="G821" s="17"/>
      <c r="H821" s="17"/>
      <c r="L821" s="1"/>
      <c r="M821" s="1"/>
      <c r="N821" s="1"/>
    </row>
    <row r="822" spans="1:14" ht="15.75" customHeight="1">
      <c r="A822" s="105"/>
      <c r="E822" s="17"/>
      <c r="F822" s="17"/>
      <c r="G822" s="17"/>
      <c r="H822" s="17"/>
      <c r="L822" s="1"/>
      <c r="M822" s="1"/>
      <c r="N822" s="1"/>
    </row>
    <row r="823" spans="1:14" ht="15.75" customHeight="1">
      <c r="A823" s="105"/>
      <c r="E823" s="17"/>
      <c r="F823" s="17"/>
      <c r="G823" s="17"/>
      <c r="H823" s="17"/>
      <c r="L823" s="1"/>
      <c r="M823" s="1"/>
      <c r="N823" s="1"/>
    </row>
    <row r="824" spans="1:14" ht="15.75" customHeight="1">
      <c r="A824" s="105"/>
      <c r="E824" s="17"/>
      <c r="F824" s="17"/>
      <c r="G824" s="17"/>
      <c r="H824" s="17"/>
      <c r="L824" s="1"/>
      <c r="M824" s="1"/>
      <c r="N824" s="1"/>
    </row>
    <row r="825" spans="1:14" ht="15.75" customHeight="1">
      <c r="A825" s="105"/>
      <c r="E825" s="17"/>
      <c r="F825" s="17"/>
      <c r="G825" s="17"/>
      <c r="H825" s="17"/>
      <c r="L825" s="1"/>
      <c r="M825" s="1"/>
      <c r="N825" s="1"/>
    </row>
    <row r="826" spans="1:14" ht="15.75" customHeight="1">
      <c r="A826" s="105"/>
      <c r="E826" s="17"/>
      <c r="F826" s="17"/>
      <c r="G826" s="17"/>
      <c r="H826" s="17"/>
      <c r="L826" s="1"/>
      <c r="M826" s="1"/>
      <c r="N826" s="1"/>
    </row>
    <row r="827" spans="1:14" ht="15.75" customHeight="1">
      <c r="A827" s="105"/>
      <c r="E827" s="17"/>
      <c r="F827" s="17"/>
      <c r="G827" s="17"/>
      <c r="H827" s="17"/>
      <c r="L827" s="1"/>
      <c r="M827" s="1"/>
      <c r="N827" s="1"/>
    </row>
    <row r="828" spans="1:14" ht="15.75" customHeight="1">
      <c r="A828" s="105"/>
      <c r="E828" s="17"/>
      <c r="F828" s="17"/>
      <c r="G828" s="17"/>
      <c r="H828" s="17"/>
      <c r="L828" s="1"/>
      <c r="M828" s="1"/>
      <c r="N828" s="1"/>
    </row>
    <row r="829" spans="1:14" ht="15.75" customHeight="1">
      <c r="A829" s="105"/>
      <c r="E829" s="17"/>
      <c r="F829" s="17"/>
      <c r="G829" s="17"/>
      <c r="H829" s="17"/>
      <c r="L829" s="1"/>
      <c r="M829" s="1"/>
      <c r="N829" s="1"/>
    </row>
    <row r="830" spans="1:14" ht="15.75" customHeight="1">
      <c r="A830" s="105"/>
      <c r="E830" s="17"/>
      <c r="F830" s="17"/>
      <c r="G830" s="17"/>
      <c r="H830" s="17"/>
      <c r="L830" s="1"/>
      <c r="M830" s="1"/>
      <c r="N830" s="1"/>
    </row>
    <row r="831" spans="1:14" ht="15.75" customHeight="1">
      <c r="A831" s="105"/>
      <c r="E831" s="17"/>
      <c r="F831" s="17"/>
      <c r="G831" s="17"/>
      <c r="H831" s="17"/>
      <c r="L831" s="1"/>
      <c r="M831" s="1"/>
      <c r="N831" s="1"/>
    </row>
    <row r="832" spans="1:14" ht="15.75" customHeight="1">
      <c r="A832" s="105"/>
      <c r="E832" s="17"/>
      <c r="F832" s="17"/>
      <c r="G832" s="17"/>
      <c r="H832" s="17"/>
      <c r="L832" s="1"/>
      <c r="M832" s="1"/>
      <c r="N832" s="1"/>
    </row>
    <row r="833" spans="1:14" ht="15.75" customHeight="1">
      <c r="A833" s="105"/>
      <c r="E833" s="17"/>
      <c r="F833" s="17"/>
      <c r="G833" s="17"/>
      <c r="H833" s="17"/>
      <c r="L833" s="1"/>
      <c r="M833" s="1"/>
      <c r="N833" s="1"/>
    </row>
    <row r="834" spans="1:14" ht="15.75" customHeight="1">
      <c r="A834" s="105"/>
      <c r="E834" s="17"/>
      <c r="F834" s="17"/>
      <c r="G834" s="17"/>
      <c r="H834" s="17"/>
      <c r="L834" s="1"/>
      <c r="M834" s="1"/>
      <c r="N834" s="1"/>
    </row>
    <row r="835" spans="1:14" ht="15.75" customHeight="1">
      <c r="A835" s="105"/>
      <c r="E835" s="17"/>
      <c r="F835" s="17"/>
      <c r="G835" s="17"/>
      <c r="H835" s="17"/>
      <c r="L835" s="1"/>
      <c r="M835" s="1"/>
      <c r="N835" s="1"/>
    </row>
    <row r="836" spans="1:14" ht="15.75" customHeight="1">
      <c r="A836" s="105"/>
      <c r="E836" s="17"/>
      <c r="F836" s="17"/>
      <c r="G836" s="17"/>
      <c r="H836" s="17"/>
      <c r="L836" s="1"/>
      <c r="M836" s="1"/>
      <c r="N836" s="1"/>
    </row>
    <row r="837" spans="1:14" ht="15.75" customHeight="1">
      <c r="A837" s="105"/>
      <c r="E837" s="17"/>
      <c r="F837" s="17"/>
      <c r="G837" s="17"/>
      <c r="H837" s="17"/>
      <c r="L837" s="1"/>
      <c r="M837" s="1"/>
      <c r="N837" s="1"/>
    </row>
    <row r="838" spans="1:14" ht="15.75" customHeight="1">
      <c r="A838" s="105"/>
      <c r="E838" s="17"/>
      <c r="F838" s="17"/>
      <c r="G838" s="17"/>
      <c r="H838" s="17"/>
      <c r="L838" s="1"/>
      <c r="M838" s="1"/>
      <c r="N838" s="1"/>
    </row>
    <row r="839" spans="1:14" ht="15.75" customHeight="1">
      <c r="A839" s="105"/>
      <c r="E839" s="17"/>
      <c r="F839" s="17"/>
      <c r="G839" s="17"/>
      <c r="H839" s="17"/>
      <c r="L839" s="1"/>
      <c r="M839" s="1"/>
      <c r="N839" s="1"/>
    </row>
    <row r="840" spans="1:14" ht="15.75" customHeight="1">
      <c r="A840" s="105"/>
      <c r="E840" s="17"/>
      <c r="F840" s="17"/>
      <c r="G840" s="17"/>
      <c r="H840" s="17"/>
      <c r="L840" s="1"/>
      <c r="M840" s="1"/>
      <c r="N840" s="1"/>
    </row>
    <row r="841" spans="1:14" ht="15.75" customHeight="1">
      <c r="A841" s="105"/>
      <c r="E841" s="17"/>
      <c r="F841" s="17"/>
      <c r="G841" s="17"/>
      <c r="H841" s="17"/>
      <c r="L841" s="1"/>
      <c r="M841" s="1"/>
      <c r="N841" s="1"/>
    </row>
    <row r="842" spans="1:14" ht="15.75" customHeight="1">
      <c r="A842" s="105"/>
      <c r="E842" s="17"/>
      <c r="F842" s="17"/>
      <c r="G842" s="17"/>
      <c r="H842" s="17"/>
      <c r="L842" s="1"/>
      <c r="M842" s="1"/>
      <c r="N842" s="1"/>
    </row>
    <row r="843" spans="1:14" ht="15.75" customHeight="1">
      <c r="A843" s="105"/>
      <c r="E843" s="17"/>
      <c r="F843" s="17"/>
      <c r="G843" s="17"/>
      <c r="H843" s="17"/>
      <c r="L843" s="1"/>
      <c r="M843" s="1"/>
      <c r="N843" s="1"/>
    </row>
    <row r="844" spans="1:14" ht="15.75" customHeight="1">
      <c r="A844" s="105"/>
      <c r="E844" s="17"/>
      <c r="F844" s="17"/>
      <c r="G844" s="17"/>
      <c r="H844" s="17"/>
      <c r="L844" s="1"/>
      <c r="M844" s="1"/>
      <c r="N844" s="1"/>
    </row>
    <row r="845" spans="1:14" ht="15.75" customHeight="1">
      <c r="A845" s="105"/>
      <c r="E845" s="17"/>
      <c r="F845" s="17"/>
      <c r="G845" s="17"/>
      <c r="H845" s="17"/>
      <c r="L845" s="1"/>
      <c r="M845" s="1"/>
      <c r="N845" s="1"/>
    </row>
    <row r="846" spans="1:14" ht="15.75" customHeight="1">
      <c r="A846" s="105"/>
      <c r="E846" s="17"/>
      <c r="F846" s="17"/>
      <c r="G846" s="17"/>
      <c r="H846" s="17"/>
      <c r="L846" s="1"/>
      <c r="M846" s="1"/>
      <c r="N846" s="1"/>
    </row>
    <row r="847" spans="1:14" ht="15.75" customHeight="1">
      <c r="A847" s="105"/>
      <c r="E847" s="17"/>
      <c r="F847" s="17"/>
      <c r="G847" s="17"/>
      <c r="H847" s="17"/>
      <c r="L847" s="1"/>
      <c r="M847" s="1"/>
      <c r="N847" s="1"/>
    </row>
    <row r="848" spans="1:14" ht="15.75" customHeight="1">
      <c r="A848" s="105"/>
      <c r="E848" s="17"/>
      <c r="F848" s="17"/>
      <c r="G848" s="17"/>
      <c r="H848" s="17"/>
      <c r="L848" s="1"/>
      <c r="M848" s="1"/>
      <c r="N848" s="1"/>
    </row>
    <row r="849" spans="1:14" ht="15.75" customHeight="1">
      <c r="A849" s="105"/>
      <c r="E849" s="17"/>
      <c r="F849" s="17"/>
      <c r="G849" s="17"/>
      <c r="H849" s="17"/>
      <c r="L849" s="1"/>
      <c r="M849" s="1"/>
      <c r="N849" s="1"/>
    </row>
    <row r="850" spans="1:14" ht="15.75" customHeight="1">
      <c r="A850" s="105"/>
      <c r="E850" s="17"/>
      <c r="F850" s="17"/>
      <c r="G850" s="17"/>
      <c r="H850" s="17"/>
      <c r="L850" s="1"/>
      <c r="M850" s="1"/>
      <c r="N850" s="1"/>
    </row>
    <row r="851" spans="1:14" ht="15.75" customHeight="1">
      <c r="A851" s="105"/>
      <c r="E851" s="17"/>
      <c r="F851" s="17"/>
      <c r="G851" s="17"/>
      <c r="H851" s="17"/>
      <c r="L851" s="1"/>
      <c r="M851" s="1"/>
      <c r="N851" s="1"/>
    </row>
    <row r="852" spans="1:14" ht="15.75" customHeight="1">
      <c r="A852" s="105"/>
      <c r="E852" s="17"/>
      <c r="F852" s="17"/>
      <c r="G852" s="17"/>
      <c r="H852" s="17"/>
      <c r="L852" s="1"/>
      <c r="M852" s="1"/>
      <c r="N852" s="1"/>
    </row>
    <row r="853" spans="1:14" ht="15.75" customHeight="1">
      <c r="A853" s="105"/>
      <c r="E853" s="17"/>
      <c r="F853" s="17"/>
      <c r="G853" s="17"/>
      <c r="H853" s="17"/>
      <c r="L853" s="1"/>
      <c r="M853" s="1"/>
      <c r="N853" s="1"/>
    </row>
    <row r="854" spans="1:14" ht="15.75" customHeight="1">
      <c r="A854" s="105"/>
      <c r="E854" s="17"/>
      <c r="F854" s="17"/>
      <c r="G854" s="17"/>
      <c r="H854" s="17"/>
      <c r="L854" s="1"/>
      <c r="M854" s="1"/>
      <c r="N854" s="1"/>
    </row>
    <row r="855" spans="1:14" ht="15.75" customHeight="1">
      <c r="A855" s="105"/>
      <c r="E855" s="17"/>
      <c r="F855" s="17"/>
      <c r="G855" s="17"/>
      <c r="H855" s="17"/>
      <c r="L855" s="1"/>
      <c r="M855" s="1"/>
      <c r="N855" s="1"/>
    </row>
    <row r="856" spans="1:14" ht="15.75" customHeight="1">
      <c r="A856" s="105"/>
      <c r="E856" s="17"/>
      <c r="F856" s="17"/>
      <c r="G856" s="17"/>
      <c r="H856" s="17"/>
      <c r="L856" s="1"/>
      <c r="M856" s="1"/>
      <c r="N856" s="1"/>
    </row>
    <row r="857" spans="1:14" ht="15.75" customHeight="1">
      <c r="A857" s="105"/>
      <c r="E857" s="17"/>
      <c r="F857" s="17"/>
      <c r="G857" s="17"/>
      <c r="H857" s="17"/>
      <c r="L857" s="1"/>
      <c r="M857" s="1"/>
      <c r="N857" s="1"/>
    </row>
    <row r="858" spans="1:14" ht="15.75" customHeight="1">
      <c r="A858" s="105"/>
      <c r="E858" s="17"/>
      <c r="F858" s="17"/>
      <c r="G858" s="17"/>
      <c r="H858" s="17"/>
      <c r="L858" s="1"/>
      <c r="M858" s="1"/>
      <c r="N858" s="1"/>
    </row>
    <row r="859" spans="1:14" ht="15.75" customHeight="1">
      <c r="A859" s="105"/>
      <c r="E859" s="17"/>
      <c r="F859" s="17"/>
      <c r="G859" s="17"/>
      <c r="H859" s="17"/>
      <c r="L859" s="1"/>
      <c r="M859" s="1"/>
      <c r="N859" s="1"/>
    </row>
    <row r="860" spans="1:14" ht="15.75" customHeight="1">
      <c r="A860" s="105"/>
      <c r="E860" s="17"/>
      <c r="F860" s="17"/>
      <c r="G860" s="17"/>
      <c r="H860" s="17"/>
      <c r="L860" s="1"/>
      <c r="M860" s="1"/>
      <c r="N860" s="1"/>
    </row>
    <row r="861" spans="1:14" ht="15.75" customHeight="1">
      <c r="A861" s="105"/>
      <c r="E861" s="17"/>
      <c r="F861" s="17"/>
      <c r="G861" s="17"/>
      <c r="H861" s="17"/>
      <c r="L861" s="1"/>
      <c r="M861" s="1"/>
      <c r="N861" s="1"/>
    </row>
    <row r="862" spans="1:14" ht="15.75" customHeight="1">
      <c r="A862" s="105"/>
      <c r="E862" s="17"/>
      <c r="F862" s="17"/>
      <c r="G862" s="17"/>
      <c r="H862" s="17"/>
      <c r="L862" s="1"/>
      <c r="M862" s="1"/>
      <c r="N862" s="1"/>
    </row>
    <row r="863" spans="1:14" ht="15.75" customHeight="1">
      <c r="A863" s="105"/>
      <c r="E863" s="17"/>
      <c r="F863" s="17"/>
      <c r="G863" s="17"/>
      <c r="H863" s="17"/>
      <c r="L863" s="1"/>
      <c r="M863" s="1"/>
      <c r="N863" s="1"/>
    </row>
    <row r="864" spans="1:14" ht="15.75" customHeight="1">
      <c r="A864" s="105"/>
      <c r="E864" s="17"/>
      <c r="F864" s="17"/>
      <c r="G864" s="17"/>
      <c r="H864" s="17"/>
      <c r="L864" s="1"/>
      <c r="M864" s="1"/>
      <c r="N864" s="1"/>
    </row>
    <row r="865" spans="1:14" ht="15.75" customHeight="1">
      <c r="A865" s="105"/>
      <c r="E865" s="17"/>
      <c r="F865" s="17"/>
      <c r="G865" s="17"/>
      <c r="H865" s="17"/>
      <c r="L865" s="1"/>
      <c r="M865" s="1"/>
      <c r="N865" s="1"/>
    </row>
    <row r="866" spans="1:14" ht="15.75" customHeight="1">
      <c r="A866" s="105"/>
      <c r="E866" s="17"/>
      <c r="F866" s="17"/>
      <c r="G866" s="17"/>
      <c r="H866" s="17"/>
      <c r="L866" s="1"/>
      <c r="M866" s="1"/>
      <c r="N866" s="1"/>
    </row>
    <row r="867" spans="1:14" ht="15.75" customHeight="1">
      <c r="A867" s="105"/>
      <c r="E867" s="17"/>
      <c r="F867" s="17"/>
      <c r="G867" s="17"/>
      <c r="H867" s="17"/>
      <c r="L867" s="1"/>
      <c r="M867" s="1"/>
      <c r="N867" s="1"/>
    </row>
    <row r="868" spans="1:14" ht="15.75" customHeight="1">
      <c r="A868" s="105"/>
      <c r="E868" s="17"/>
      <c r="F868" s="17"/>
      <c r="G868" s="17"/>
      <c r="H868" s="17"/>
      <c r="L868" s="1"/>
      <c r="M868" s="1"/>
      <c r="N868" s="1"/>
    </row>
    <row r="869" spans="1:14" ht="15.75" customHeight="1">
      <c r="A869" s="105"/>
      <c r="E869" s="17"/>
      <c r="F869" s="17"/>
      <c r="G869" s="17"/>
      <c r="H869" s="17"/>
      <c r="L869" s="1"/>
      <c r="M869" s="1"/>
      <c r="N869" s="1"/>
    </row>
    <row r="870" spans="1:14" ht="15.75" customHeight="1">
      <c r="A870" s="105"/>
      <c r="E870" s="17"/>
      <c r="F870" s="17"/>
      <c r="G870" s="17"/>
      <c r="H870" s="17"/>
      <c r="L870" s="1"/>
      <c r="M870" s="1"/>
      <c r="N870" s="1"/>
    </row>
    <row r="871" spans="1:14" ht="15.75" customHeight="1">
      <c r="A871" s="105"/>
      <c r="E871" s="17"/>
      <c r="F871" s="17"/>
      <c r="G871" s="17"/>
      <c r="H871" s="17"/>
      <c r="L871" s="1"/>
      <c r="M871" s="1"/>
      <c r="N871" s="1"/>
    </row>
    <row r="872" spans="1:14" ht="15.75" customHeight="1">
      <c r="A872" s="105"/>
      <c r="E872" s="17"/>
      <c r="F872" s="17"/>
      <c r="G872" s="17"/>
      <c r="H872" s="17"/>
      <c r="L872" s="1"/>
      <c r="M872" s="1"/>
      <c r="N872" s="1"/>
    </row>
    <row r="873" spans="1:14" ht="15.75" customHeight="1">
      <c r="A873" s="105"/>
      <c r="E873" s="17"/>
      <c r="F873" s="17"/>
      <c r="G873" s="17"/>
      <c r="H873" s="17"/>
      <c r="L873" s="1"/>
      <c r="M873" s="1"/>
      <c r="N873" s="1"/>
    </row>
    <row r="874" spans="1:14" ht="15.75" customHeight="1">
      <c r="A874" s="105"/>
      <c r="E874" s="17"/>
      <c r="F874" s="17"/>
      <c r="G874" s="17"/>
      <c r="H874" s="17"/>
      <c r="L874" s="1"/>
      <c r="M874" s="1"/>
      <c r="N874" s="1"/>
    </row>
    <row r="875" spans="1:14" ht="15.75" customHeight="1">
      <c r="A875" s="105"/>
      <c r="E875" s="17"/>
      <c r="F875" s="17"/>
      <c r="G875" s="17"/>
      <c r="H875" s="17"/>
      <c r="L875" s="1"/>
      <c r="M875" s="1"/>
      <c r="N875" s="1"/>
    </row>
    <row r="876" spans="1:14" ht="15.75" customHeight="1">
      <c r="A876" s="105"/>
      <c r="E876" s="17"/>
      <c r="F876" s="17"/>
      <c r="G876" s="17"/>
      <c r="H876" s="17"/>
      <c r="L876" s="1"/>
      <c r="M876" s="1"/>
      <c r="N876" s="1"/>
    </row>
    <row r="877" spans="1:14" ht="15.75" customHeight="1">
      <c r="A877" s="105"/>
      <c r="E877" s="17"/>
      <c r="F877" s="17"/>
      <c r="G877" s="17"/>
      <c r="H877" s="17"/>
      <c r="L877" s="1"/>
      <c r="M877" s="1"/>
      <c r="N877" s="1"/>
    </row>
    <row r="878" spans="1:14" ht="15.75" customHeight="1">
      <c r="A878" s="105"/>
      <c r="E878" s="17"/>
      <c r="F878" s="17"/>
      <c r="G878" s="17"/>
      <c r="H878" s="17"/>
      <c r="L878" s="1"/>
      <c r="M878" s="1"/>
      <c r="N878" s="1"/>
    </row>
    <row r="879" spans="1:14" ht="15.75" customHeight="1">
      <c r="A879" s="105"/>
      <c r="E879" s="17"/>
      <c r="F879" s="17"/>
      <c r="G879" s="17"/>
      <c r="H879" s="17"/>
      <c r="L879" s="1"/>
      <c r="M879" s="1"/>
      <c r="N879" s="1"/>
    </row>
    <row r="880" spans="1:14" ht="15.75" customHeight="1">
      <c r="A880" s="105"/>
      <c r="E880" s="17"/>
      <c r="F880" s="17"/>
      <c r="G880" s="17"/>
      <c r="H880" s="17"/>
      <c r="L880" s="1"/>
      <c r="M880" s="1"/>
      <c r="N880" s="1"/>
    </row>
    <row r="881" spans="1:14" ht="15.75" customHeight="1">
      <c r="A881" s="105"/>
      <c r="E881" s="17"/>
      <c r="F881" s="17"/>
      <c r="G881" s="17"/>
      <c r="H881" s="17"/>
      <c r="L881" s="1"/>
      <c r="M881" s="1"/>
      <c r="N881" s="1"/>
    </row>
    <row r="882" spans="1:14" ht="15.75" customHeight="1">
      <c r="A882" s="105"/>
      <c r="E882" s="17"/>
      <c r="F882" s="17"/>
      <c r="G882" s="17"/>
      <c r="H882" s="17"/>
      <c r="L882" s="1"/>
      <c r="M882" s="1"/>
      <c r="N882" s="1"/>
    </row>
    <row r="883" spans="1:14" ht="15.75" customHeight="1">
      <c r="A883" s="105"/>
      <c r="E883" s="17"/>
      <c r="F883" s="17"/>
      <c r="G883" s="17"/>
      <c r="H883" s="17"/>
      <c r="L883" s="1"/>
      <c r="M883" s="1"/>
      <c r="N883" s="1"/>
    </row>
    <row r="884" spans="1:14" ht="15.75" customHeight="1">
      <c r="A884" s="105"/>
      <c r="E884" s="17"/>
      <c r="F884" s="17"/>
      <c r="G884" s="17"/>
      <c r="H884" s="17"/>
      <c r="L884" s="1"/>
      <c r="M884" s="1"/>
      <c r="N884" s="1"/>
    </row>
    <row r="885" spans="1:14" ht="15.75" customHeight="1">
      <c r="A885" s="105"/>
      <c r="E885" s="17"/>
      <c r="F885" s="17"/>
      <c r="G885" s="17"/>
      <c r="H885" s="17"/>
      <c r="L885" s="1"/>
      <c r="M885" s="1"/>
      <c r="N885" s="1"/>
    </row>
    <row r="886" spans="1:14" ht="15.75" customHeight="1">
      <c r="A886" s="105"/>
      <c r="E886" s="17"/>
      <c r="F886" s="17"/>
      <c r="G886" s="17"/>
      <c r="H886" s="17"/>
      <c r="L886" s="1"/>
      <c r="M886" s="1"/>
      <c r="N886" s="1"/>
    </row>
    <row r="887" spans="1:14" ht="15.75" customHeight="1">
      <c r="A887" s="105"/>
      <c r="E887" s="17"/>
      <c r="F887" s="17"/>
      <c r="G887" s="17"/>
      <c r="H887" s="17"/>
      <c r="L887" s="1"/>
      <c r="M887" s="1"/>
      <c r="N887" s="1"/>
    </row>
    <row r="888" spans="1:14" ht="15.75" customHeight="1">
      <c r="A888" s="105"/>
      <c r="E888" s="17"/>
      <c r="F888" s="17"/>
      <c r="G888" s="17"/>
      <c r="H888" s="17"/>
      <c r="L888" s="1"/>
      <c r="M888" s="1"/>
      <c r="N888" s="1"/>
    </row>
    <row r="889" spans="1:14" ht="15.75" customHeight="1">
      <c r="A889" s="105"/>
      <c r="E889" s="17"/>
      <c r="F889" s="17"/>
      <c r="G889" s="17"/>
      <c r="H889" s="17"/>
      <c r="L889" s="1"/>
      <c r="M889" s="1"/>
      <c r="N889" s="1"/>
    </row>
    <row r="890" spans="1:14" ht="15.75" customHeight="1">
      <c r="A890" s="105"/>
      <c r="E890" s="17"/>
      <c r="F890" s="17"/>
      <c r="G890" s="17"/>
      <c r="H890" s="17"/>
      <c r="L890" s="1"/>
      <c r="M890" s="1"/>
      <c r="N890" s="1"/>
    </row>
    <row r="891" spans="1:14" ht="15.75" customHeight="1">
      <c r="A891" s="105"/>
      <c r="E891" s="17"/>
      <c r="F891" s="17"/>
      <c r="G891" s="17"/>
      <c r="H891" s="17"/>
      <c r="L891" s="1"/>
      <c r="M891" s="1"/>
      <c r="N891" s="1"/>
    </row>
    <row r="892" spans="1:14" ht="15.75" customHeight="1">
      <c r="A892" s="105"/>
      <c r="E892" s="17"/>
      <c r="F892" s="17"/>
      <c r="G892" s="17"/>
      <c r="H892" s="17"/>
      <c r="L892" s="1"/>
      <c r="M892" s="1"/>
      <c r="N892" s="1"/>
    </row>
    <row r="893" spans="1:14" ht="15.75" customHeight="1">
      <c r="A893" s="105"/>
      <c r="E893" s="17"/>
      <c r="F893" s="17"/>
      <c r="G893" s="17"/>
      <c r="H893" s="17"/>
      <c r="L893" s="1"/>
      <c r="M893" s="1"/>
      <c r="N893" s="1"/>
    </row>
    <row r="894" spans="1:14" ht="15.75" customHeight="1">
      <c r="A894" s="105"/>
      <c r="E894" s="17"/>
      <c r="F894" s="17"/>
      <c r="G894" s="17"/>
      <c r="H894" s="17"/>
      <c r="L894" s="1"/>
      <c r="M894" s="1"/>
      <c r="N894" s="1"/>
    </row>
    <row r="895" spans="1:14" ht="15.75" customHeight="1">
      <c r="A895" s="105"/>
      <c r="E895" s="17"/>
      <c r="F895" s="17"/>
      <c r="G895" s="17"/>
      <c r="H895" s="17"/>
      <c r="L895" s="1"/>
      <c r="M895" s="1"/>
      <c r="N895" s="1"/>
    </row>
    <row r="896" spans="1:14" ht="15.75" customHeight="1">
      <c r="A896" s="105"/>
      <c r="E896" s="17"/>
      <c r="F896" s="17"/>
      <c r="G896" s="17"/>
      <c r="H896" s="17"/>
      <c r="L896" s="1"/>
      <c r="M896" s="1"/>
      <c r="N896" s="1"/>
    </row>
    <row r="897" spans="1:14" ht="15.75" customHeight="1">
      <c r="A897" s="105"/>
      <c r="E897" s="17"/>
      <c r="F897" s="17"/>
      <c r="G897" s="17"/>
      <c r="H897" s="17"/>
      <c r="L897" s="1"/>
      <c r="M897" s="1"/>
      <c r="N897" s="1"/>
    </row>
    <row r="898" spans="1:14" ht="15.75" customHeight="1">
      <c r="A898" s="105"/>
      <c r="E898" s="17"/>
      <c r="F898" s="17"/>
      <c r="G898" s="17"/>
      <c r="H898" s="17"/>
      <c r="L898" s="1"/>
      <c r="M898" s="1"/>
      <c r="N898" s="1"/>
    </row>
    <row r="899" spans="1:14" ht="15.75" customHeight="1">
      <c r="A899" s="105"/>
      <c r="E899" s="17"/>
      <c r="F899" s="17"/>
      <c r="G899" s="17"/>
      <c r="H899" s="17"/>
      <c r="L899" s="1"/>
      <c r="M899" s="1"/>
      <c r="N899" s="1"/>
    </row>
    <row r="900" spans="1:14" ht="15.75" customHeight="1">
      <c r="A900" s="105"/>
      <c r="E900" s="17"/>
      <c r="F900" s="17"/>
      <c r="G900" s="17"/>
      <c r="H900" s="17"/>
      <c r="L900" s="1"/>
      <c r="M900" s="1"/>
      <c r="N900" s="1"/>
    </row>
    <row r="901" spans="1:14" ht="15.75" customHeight="1">
      <c r="A901" s="105"/>
      <c r="E901" s="17"/>
      <c r="F901" s="17"/>
      <c r="G901" s="17"/>
      <c r="H901" s="17"/>
      <c r="L901" s="1"/>
      <c r="M901" s="1"/>
      <c r="N901" s="1"/>
    </row>
    <row r="902" spans="1:14" ht="15.75" customHeight="1">
      <c r="A902" s="105"/>
      <c r="E902" s="17"/>
      <c r="F902" s="17"/>
      <c r="G902" s="17"/>
      <c r="H902" s="17"/>
      <c r="L902" s="1"/>
      <c r="M902" s="1"/>
      <c r="N902" s="1"/>
    </row>
    <row r="903" spans="1:14" ht="15.75" customHeight="1">
      <c r="A903" s="105"/>
      <c r="E903" s="17"/>
      <c r="F903" s="17"/>
      <c r="G903" s="17"/>
      <c r="H903" s="17"/>
      <c r="L903" s="1"/>
      <c r="M903" s="1"/>
      <c r="N903" s="1"/>
    </row>
    <row r="904" spans="1:14" ht="15.75" customHeight="1">
      <c r="A904" s="105"/>
      <c r="E904" s="17"/>
      <c r="F904" s="17"/>
      <c r="G904" s="17"/>
      <c r="H904" s="17"/>
      <c r="L904" s="1"/>
      <c r="M904" s="1"/>
      <c r="N904" s="1"/>
    </row>
    <row r="905" spans="1:14" ht="15.75" customHeight="1">
      <c r="A905" s="105"/>
      <c r="E905" s="17"/>
      <c r="F905" s="17"/>
      <c r="G905" s="17"/>
      <c r="H905" s="17"/>
      <c r="L905" s="1"/>
      <c r="M905" s="1"/>
      <c r="N905" s="1"/>
    </row>
    <row r="906" spans="1:14" ht="15.75" customHeight="1">
      <c r="A906" s="105"/>
      <c r="E906" s="17"/>
      <c r="F906" s="17"/>
      <c r="G906" s="17"/>
      <c r="H906" s="17"/>
      <c r="L906" s="1"/>
      <c r="M906" s="1"/>
      <c r="N906" s="1"/>
    </row>
    <row r="907" spans="1:14" ht="15.75" customHeight="1">
      <c r="A907" s="105"/>
      <c r="E907" s="17"/>
      <c r="F907" s="17"/>
      <c r="G907" s="17"/>
      <c r="H907" s="17"/>
      <c r="L907" s="1"/>
      <c r="M907" s="1"/>
      <c r="N907" s="1"/>
    </row>
    <row r="908" spans="1:14" ht="15.75" customHeight="1">
      <c r="A908" s="105"/>
      <c r="E908" s="17"/>
      <c r="F908" s="17"/>
      <c r="G908" s="17"/>
      <c r="H908" s="17"/>
      <c r="L908" s="1"/>
      <c r="M908" s="1"/>
      <c r="N908" s="1"/>
    </row>
    <row r="909" spans="1:14" ht="15.75" customHeight="1">
      <c r="A909" s="105"/>
      <c r="E909" s="17"/>
      <c r="F909" s="17"/>
      <c r="G909" s="17"/>
      <c r="H909" s="17"/>
      <c r="L909" s="1"/>
      <c r="M909" s="1"/>
      <c r="N909" s="1"/>
    </row>
    <row r="910" spans="1:14" ht="15.75" customHeight="1">
      <c r="A910" s="105"/>
      <c r="E910" s="17"/>
      <c r="F910" s="17"/>
      <c r="G910" s="17"/>
      <c r="H910" s="17"/>
      <c r="L910" s="1"/>
      <c r="M910" s="1"/>
      <c r="N910" s="1"/>
    </row>
    <row r="911" spans="1:14" ht="15.75" customHeight="1">
      <c r="A911" s="105"/>
      <c r="E911" s="17"/>
      <c r="F911" s="17"/>
      <c r="G911" s="17"/>
      <c r="H911" s="17"/>
      <c r="L911" s="1"/>
      <c r="M911" s="1"/>
      <c r="N911" s="1"/>
    </row>
    <row r="912" spans="1:14" ht="15.75" customHeight="1">
      <c r="A912" s="105"/>
      <c r="E912" s="17"/>
      <c r="F912" s="17"/>
      <c r="G912" s="17"/>
      <c r="H912" s="17"/>
      <c r="L912" s="1"/>
      <c r="M912" s="1"/>
      <c r="N912" s="1"/>
    </row>
    <row r="913" spans="1:14" ht="15.75" customHeight="1">
      <c r="A913" s="105"/>
      <c r="E913" s="17"/>
      <c r="F913" s="17"/>
      <c r="G913" s="17"/>
      <c r="H913" s="17"/>
      <c r="L913" s="1"/>
      <c r="M913" s="1"/>
      <c r="N913" s="1"/>
    </row>
    <row r="914" spans="1:14" ht="15.75" customHeight="1">
      <c r="A914" s="105"/>
      <c r="E914" s="17"/>
      <c r="F914" s="17"/>
      <c r="G914" s="17"/>
      <c r="H914" s="17"/>
      <c r="L914" s="1"/>
      <c r="M914" s="1"/>
      <c r="N914" s="1"/>
    </row>
    <row r="915" spans="1:14" ht="15.75" customHeight="1">
      <c r="A915" s="105"/>
      <c r="E915" s="17"/>
      <c r="F915" s="17"/>
      <c r="G915" s="17"/>
      <c r="H915" s="17"/>
      <c r="L915" s="1"/>
      <c r="M915" s="1"/>
      <c r="N915" s="1"/>
    </row>
    <row r="916" spans="1:14" ht="15.75" customHeight="1">
      <c r="A916" s="105"/>
      <c r="E916" s="17"/>
      <c r="F916" s="17"/>
      <c r="G916" s="17"/>
      <c r="H916" s="17"/>
      <c r="L916" s="1"/>
      <c r="M916" s="1"/>
      <c r="N916" s="1"/>
    </row>
    <row r="917" spans="1:14" ht="15.75" customHeight="1">
      <c r="A917" s="105"/>
      <c r="E917" s="17"/>
      <c r="F917" s="17"/>
      <c r="G917" s="17"/>
      <c r="H917" s="17"/>
      <c r="L917" s="1"/>
      <c r="M917" s="1"/>
      <c r="N917" s="1"/>
    </row>
    <row r="918" spans="1:14" ht="15.75" customHeight="1">
      <c r="A918" s="105"/>
      <c r="E918" s="17"/>
      <c r="F918" s="17"/>
      <c r="G918" s="17"/>
      <c r="H918" s="17"/>
      <c r="L918" s="1"/>
      <c r="M918" s="1"/>
      <c r="N918" s="1"/>
    </row>
    <row r="919" spans="1:14" ht="15.75" customHeight="1">
      <c r="A919" s="105"/>
      <c r="E919" s="17"/>
      <c r="F919" s="17"/>
      <c r="G919" s="17"/>
      <c r="H919" s="17"/>
      <c r="L919" s="1"/>
      <c r="M919" s="1"/>
      <c r="N919" s="1"/>
    </row>
    <row r="920" spans="1:14" ht="15.75" customHeight="1">
      <c r="A920" s="105"/>
      <c r="E920" s="17"/>
      <c r="F920" s="17"/>
      <c r="G920" s="17"/>
      <c r="H920" s="17"/>
      <c r="L920" s="1"/>
      <c r="M920" s="1"/>
      <c r="N920" s="1"/>
    </row>
    <row r="921" spans="1:14" ht="15.75" customHeight="1">
      <c r="A921" s="105"/>
      <c r="E921" s="17"/>
      <c r="F921" s="17"/>
      <c r="G921" s="17"/>
      <c r="H921" s="17"/>
      <c r="L921" s="1"/>
      <c r="M921" s="1"/>
      <c r="N921" s="1"/>
    </row>
    <row r="922" spans="1:14" ht="15.75" customHeight="1">
      <c r="A922" s="105"/>
      <c r="E922" s="17"/>
      <c r="F922" s="17"/>
      <c r="G922" s="17"/>
      <c r="H922" s="17"/>
      <c r="L922" s="1"/>
      <c r="M922" s="1"/>
      <c r="N922" s="1"/>
    </row>
    <row r="923" spans="1:14" ht="15.75" customHeight="1">
      <c r="A923" s="105"/>
      <c r="E923" s="17"/>
      <c r="F923" s="17"/>
      <c r="G923" s="17"/>
      <c r="H923" s="17"/>
      <c r="L923" s="1"/>
      <c r="M923" s="1"/>
      <c r="N923" s="1"/>
    </row>
    <row r="924" spans="1:14" ht="15.75" customHeight="1">
      <c r="A924" s="105"/>
      <c r="E924" s="17"/>
      <c r="F924" s="17"/>
      <c r="G924" s="17"/>
      <c r="H924" s="17"/>
      <c r="L924" s="1"/>
      <c r="M924" s="1"/>
      <c r="N924" s="1"/>
    </row>
    <row r="925" spans="1:14" ht="15.75" customHeight="1">
      <c r="A925" s="105"/>
      <c r="E925" s="17"/>
      <c r="F925" s="17"/>
      <c r="G925" s="17"/>
      <c r="H925" s="17"/>
      <c r="L925" s="1"/>
      <c r="M925" s="1"/>
      <c r="N925" s="1"/>
    </row>
    <row r="926" spans="1:14" ht="15.75" customHeight="1">
      <c r="A926" s="105"/>
      <c r="E926" s="17"/>
      <c r="F926" s="17"/>
      <c r="G926" s="17"/>
      <c r="H926" s="17"/>
      <c r="L926" s="1"/>
      <c r="M926" s="1"/>
      <c r="N926" s="1"/>
    </row>
    <row r="927" spans="1:14" ht="15.75" customHeight="1">
      <c r="A927" s="105"/>
      <c r="E927" s="17"/>
      <c r="F927" s="17"/>
      <c r="G927" s="17"/>
      <c r="H927" s="17"/>
      <c r="L927" s="1"/>
      <c r="M927" s="1"/>
      <c r="N927" s="1"/>
    </row>
    <row r="928" spans="1:14" ht="15.75" customHeight="1">
      <c r="A928" s="105"/>
      <c r="E928" s="17"/>
      <c r="F928" s="17"/>
      <c r="G928" s="17"/>
      <c r="H928" s="17"/>
      <c r="L928" s="1"/>
      <c r="M928" s="1"/>
      <c r="N928" s="1"/>
    </row>
    <row r="929" spans="1:14" ht="15.75" customHeight="1">
      <c r="A929" s="105"/>
      <c r="E929" s="17"/>
      <c r="F929" s="17"/>
      <c r="G929" s="17"/>
      <c r="H929" s="17"/>
      <c r="L929" s="1"/>
      <c r="M929" s="1"/>
      <c r="N929" s="1"/>
    </row>
    <row r="930" spans="1:14" ht="15.75" customHeight="1">
      <c r="A930" s="105"/>
      <c r="E930" s="17"/>
      <c r="F930" s="17"/>
      <c r="G930" s="17"/>
      <c r="H930" s="17"/>
      <c r="L930" s="1"/>
      <c r="M930" s="1"/>
      <c r="N930" s="1"/>
    </row>
    <row r="931" spans="1:14" ht="15.75" customHeight="1">
      <c r="A931" s="105"/>
      <c r="E931" s="17"/>
      <c r="F931" s="17"/>
      <c r="G931" s="17"/>
      <c r="H931" s="17"/>
      <c r="L931" s="1"/>
      <c r="M931" s="1"/>
      <c r="N931" s="1"/>
    </row>
    <row r="932" spans="1:14" ht="15.75" customHeight="1">
      <c r="A932" s="105"/>
      <c r="E932" s="17"/>
      <c r="F932" s="17"/>
      <c r="G932" s="17"/>
      <c r="H932" s="17"/>
      <c r="L932" s="1"/>
      <c r="M932" s="1"/>
      <c r="N932" s="1"/>
    </row>
    <row r="933" spans="1:14" ht="15.75" customHeight="1">
      <c r="A933" s="105"/>
      <c r="E933" s="17"/>
      <c r="F933" s="17"/>
      <c r="G933" s="17"/>
      <c r="H933" s="17"/>
      <c r="L933" s="1"/>
      <c r="M933" s="1"/>
      <c r="N933" s="1"/>
    </row>
    <row r="934" spans="1:14" ht="15.75" customHeight="1">
      <c r="A934" s="105"/>
      <c r="E934" s="17"/>
      <c r="F934" s="17"/>
      <c r="G934" s="17"/>
      <c r="H934" s="17"/>
      <c r="L934" s="1"/>
      <c r="M934" s="1"/>
      <c r="N934" s="1"/>
    </row>
    <row r="935" spans="1:14" ht="15.75" customHeight="1">
      <c r="A935" s="105"/>
      <c r="E935" s="17"/>
      <c r="F935" s="17"/>
      <c r="G935" s="17"/>
      <c r="H935" s="17"/>
      <c r="L935" s="1"/>
      <c r="M935" s="1"/>
      <c r="N935" s="1"/>
    </row>
    <row r="936" spans="1:14" ht="15.75" customHeight="1">
      <c r="A936" s="105"/>
      <c r="E936" s="17"/>
      <c r="F936" s="17"/>
      <c r="G936" s="17"/>
      <c r="H936" s="17"/>
      <c r="L936" s="1"/>
      <c r="M936" s="1"/>
      <c r="N936" s="1"/>
    </row>
    <row r="937" spans="1:14" ht="15.75" customHeight="1">
      <c r="A937" s="105"/>
      <c r="E937" s="17"/>
      <c r="F937" s="17"/>
      <c r="G937" s="17"/>
      <c r="H937" s="17"/>
      <c r="L937" s="1"/>
      <c r="M937" s="1"/>
      <c r="N937" s="1"/>
    </row>
    <row r="938" spans="1:14" ht="15.75" customHeight="1">
      <c r="A938" s="105"/>
      <c r="E938" s="17"/>
      <c r="F938" s="17"/>
      <c r="G938" s="17"/>
      <c r="H938" s="17"/>
      <c r="L938" s="1"/>
      <c r="M938" s="1"/>
      <c r="N938" s="1"/>
    </row>
    <row r="939" spans="1:14" ht="15.75" customHeight="1">
      <c r="A939" s="105"/>
      <c r="E939" s="17"/>
      <c r="F939" s="17"/>
      <c r="G939" s="17"/>
      <c r="H939" s="17"/>
      <c r="L939" s="1"/>
      <c r="M939" s="1"/>
      <c r="N939" s="1"/>
    </row>
    <row r="940" spans="1:14" ht="15.75" customHeight="1">
      <c r="A940" s="105"/>
      <c r="E940" s="17"/>
      <c r="F940" s="17"/>
      <c r="G940" s="17"/>
      <c r="H940" s="17"/>
      <c r="L940" s="1"/>
      <c r="M940" s="1"/>
      <c r="N940" s="1"/>
    </row>
    <row r="941" spans="1:14" ht="15.75" customHeight="1">
      <c r="A941" s="105"/>
      <c r="E941" s="17"/>
      <c r="F941" s="17"/>
      <c r="G941" s="17"/>
      <c r="H941" s="17"/>
      <c r="L941" s="1"/>
      <c r="M941" s="1"/>
      <c r="N941" s="1"/>
    </row>
    <row r="942" spans="1:14" ht="15.75" customHeight="1">
      <c r="A942" s="105"/>
      <c r="E942" s="17"/>
      <c r="F942" s="17"/>
      <c r="G942" s="17"/>
      <c r="H942" s="17"/>
      <c r="L942" s="1"/>
      <c r="M942" s="1"/>
      <c r="N942" s="1"/>
    </row>
    <row r="943" spans="1:14" ht="15.75" customHeight="1">
      <c r="A943" s="105"/>
      <c r="E943" s="17"/>
      <c r="F943" s="17"/>
      <c r="G943" s="17"/>
      <c r="H943" s="17"/>
      <c r="L943" s="1"/>
      <c r="M943" s="1"/>
      <c r="N943" s="1"/>
    </row>
    <row r="944" spans="1:14" ht="15.75" customHeight="1">
      <c r="A944" s="105"/>
      <c r="E944" s="17"/>
      <c r="F944" s="17"/>
      <c r="G944" s="17"/>
      <c r="H944" s="17"/>
      <c r="L944" s="1"/>
      <c r="M944" s="1"/>
      <c r="N944" s="1"/>
    </row>
    <row r="945" spans="1:14" ht="15.75" customHeight="1">
      <c r="A945" s="105"/>
      <c r="E945" s="17"/>
      <c r="F945" s="17"/>
      <c r="G945" s="17"/>
      <c r="H945" s="17"/>
      <c r="L945" s="1"/>
      <c r="M945" s="1"/>
      <c r="N945" s="1"/>
    </row>
    <row r="946" spans="1:14" ht="15.75" customHeight="1">
      <c r="A946" s="105"/>
      <c r="E946" s="17"/>
      <c r="F946" s="17"/>
      <c r="G946" s="17"/>
      <c r="H946" s="17"/>
      <c r="L946" s="1"/>
      <c r="M946" s="1"/>
      <c r="N946" s="1"/>
    </row>
    <row r="947" spans="1:14" ht="15.75" customHeight="1">
      <c r="A947" s="105"/>
      <c r="E947" s="17"/>
      <c r="F947" s="17"/>
      <c r="G947" s="17"/>
      <c r="H947" s="17"/>
      <c r="L947" s="1"/>
      <c r="M947" s="1"/>
      <c r="N947" s="1"/>
    </row>
    <row r="948" spans="1:14" ht="15.75" customHeight="1">
      <c r="A948" s="105"/>
      <c r="E948" s="17"/>
      <c r="F948" s="17"/>
      <c r="G948" s="17"/>
      <c r="H948" s="17"/>
      <c r="L948" s="1"/>
      <c r="M948" s="1"/>
      <c r="N948" s="1"/>
    </row>
    <row r="949" spans="1:14" ht="15.75" customHeight="1">
      <c r="A949" s="105"/>
      <c r="E949" s="17"/>
      <c r="F949" s="17"/>
      <c r="G949" s="17"/>
      <c r="H949" s="17"/>
      <c r="L949" s="1"/>
      <c r="M949" s="1"/>
      <c r="N949" s="1"/>
    </row>
    <row r="950" spans="1:14" ht="15.75" customHeight="1">
      <c r="A950" s="105"/>
      <c r="E950" s="17"/>
      <c r="F950" s="17"/>
      <c r="G950" s="17"/>
      <c r="H950" s="17"/>
      <c r="L950" s="1"/>
      <c r="M950" s="1"/>
      <c r="N950" s="1"/>
    </row>
    <row r="951" spans="1:14" ht="15.75" customHeight="1">
      <c r="A951" s="105"/>
      <c r="E951" s="17"/>
      <c r="F951" s="17"/>
      <c r="G951" s="17"/>
      <c r="H951" s="17"/>
      <c r="L951" s="1"/>
      <c r="M951" s="1"/>
      <c r="N951" s="1"/>
    </row>
    <row r="952" spans="1:14" ht="15.75" customHeight="1">
      <c r="A952" s="105"/>
      <c r="E952" s="17"/>
      <c r="F952" s="17"/>
      <c r="G952" s="17"/>
      <c r="H952" s="17"/>
      <c r="L952" s="1"/>
      <c r="M952" s="1"/>
      <c r="N952" s="1"/>
    </row>
    <row r="953" spans="1:14" ht="15.75" customHeight="1">
      <c r="A953" s="105"/>
      <c r="E953" s="17"/>
      <c r="F953" s="17"/>
      <c r="G953" s="17"/>
      <c r="H953" s="17"/>
      <c r="L953" s="1"/>
      <c r="M953" s="1"/>
      <c r="N953" s="1"/>
    </row>
    <row r="954" spans="1:14" ht="15.75" customHeight="1">
      <c r="A954" s="105"/>
      <c r="E954" s="17"/>
      <c r="F954" s="17"/>
      <c r="G954" s="17"/>
      <c r="H954" s="17"/>
      <c r="L954" s="1"/>
      <c r="M954" s="1"/>
      <c r="N954" s="1"/>
    </row>
    <row r="955" spans="1:14" ht="15.75" customHeight="1">
      <c r="A955" s="105"/>
      <c r="E955" s="17"/>
      <c r="F955" s="17"/>
      <c r="G955" s="17"/>
      <c r="H955" s="17"/>
      <c r="L955" s="1"/>
      <c r="M955" s="1"/>
      <c r="N955" s="1"/>
    </row>
    <row r="956" spans="1:14" ht="15.75" customHeight="1">
      <c r="A956" s="105"/>
      <c r="E956" s="17"/>
      <c r="F956" s="17"/>
      <c r="G956" s="17"/>
      <c r="H956" s="17"/>
      <c r="L956" s="1"/>
      <c r="M956" s="1"/>
      <c r="N956" s="1"/>
    </row>
    <row r="957" spans="1:14" ht="15.75" customHeight="1">
      <c r="A957" s="105"/>
      <c r="E957" s="17"/>
      <c r="F957" s="17"/>
      <c r="G957" s="17"/>
      <c r="H957" s="17"/>
      <c r="L957" s="1"/>
      <c r="M957" s="1"/>
      <c r="N957" s="1"/>
    </row>
    <row r="958" spans="1:14" ht="15.75" customHeight="1">
      <c r="A958" s="105"/>
      <c r="E958" s="17"/>
      <c r="F958" s="17"/>
      <c r="G958" s="17"/>
      <c r="H958" s="17"/>
      <c r="L958" s="1"/>
      <c r="M958" s="1"/>
      <c r="N958" s="1"/>
    </row>
    <row r="959" spans="1:14" ht="15.75" customHeight="1">
      <c r="A959" s="105"/>
      <c r="E959" s="17"/>
      <c r="F959" s="17"/>
      <c r="G959" s="17"/>
      <c r="H959" s="17"/>
      <c r="L959" s="1"/>
      <c r="M959" s="1"/>
      <c r="N959" s="1"/>
    </row>
    <row r="960" spans="1:14" ht="15.75" customHeight="1">
      <c r="A960" s="105"/>
      <c r="E960" s="17"/>
      <c r="F960" s="17"/>
      <c r="G960" s="17"/>
      <c r="H960" s="17"/>
      <c r="L960" s="1"/>
      <c r="M960" s="1"/>
      <c r="N960" s="1"/>
    </row>
    <row r="961" spans="1:14" ht="15.75" customHeight="1">
      <c r="A961" s="105"/>
      <c r="E961" s="17"/>
      <c r="F961" s="17"/>
      <c r="G961" s="17"/>
      <c r="H961" s="17"/>
      <c r="L961" s="1"/>
      <c r="M961" s="1"/>
      <c r="N961" s="1"/>
    </row>
    <row r="962" spans="1:14" ht="15.75" customHeight="1">
      <c r="A962" s="105"/>
      <c r="E962" s="17"/>
      <c r="F962" s="17"/>
      <c r="G962" s="17"/>
      <c r="H962" s="17"/>
      <c r="L962" s="1"/>
      <c r="M962" s="1"/>
      <c r="N962" s="1"/>
    </row>
    <row r="963" spans="1:14" ht="15.75" customHeight="1">
      <c r="A963" s="105"/>
      <c r="E963" s="17"/>
      <c r="F963" s="17"/>
      <c r="G963" s="17"/>
      <c r="H963" s="17"/>
      <c r="L963" s="1"/>
      <c r="M963" s="1"/>
      <c r="N963" s="1"/>
    </row>
    <row r="964" spans="1:14" ht="15.75" customHeight="1">
      <c r="A964" s="105"/>
      <c r="E964" s="17"/>
      <c r="F964" s="17"/>
      <c r="G964" s="17"/>
      <c r="H964" s="17"/>
      <c r="L964" s="1"/>
      <c r="M964" s="1"/>
      <c r="N964" s="1"/>
    </row>
    <row r="965" spans="1:14" ht="15.75" customHeight="1">
      <c r="A965" s="105"/>
      <c r="E965" s="17"/>
      <c r="F965" s="17"/>
      <c r="G965" s="17"/>
      <c r="H965" s="17"/>
      <c r="L965" s="1"/>
      <c r="M965" s="1"/>
      <c r="N965" s="1"/>
    </row>
    <row r="966" spans="1:14" ht="15.75" customHeight="1">
      <c r="A966" s="105"/>
      <c r="E966" s="17"/>
      <c r="F966" s="17"/>
      <c r="G966" s="17"/>
      <c r="H966" s="17"/>
      <c r="L966" s="1"/>
      <c r="M966" s="1"/>
      <c r="N966" s="1"/>
    </row>
    <row r="967" spans="1:14" ht="15.75" customHeight="1">
      <c r="A967" s="105"/>
      <c r="E967" s="17"/>
      <c r="F967" s="17"/>
      <c r="G967" s="17"/>
      <c r="H967" s="17"/>
      <c r="L967" s="1"/>
      <c r="M967" s="1"/>
      <c r="N967" s="1"/>
    </row>
    <row r="968" spans="1:14" ht="15.75" customHeight="1">
      <c r="A968" s="105"/>
      <c r="E968" s="17"/>
      <c r="F968" s="17"/>
      <c r="G968" s="17"/>
      <c r="H968" s="17"/>
      <c r="L968" s="1"/>
      <c r="M968" s="1"/>
      <c r="N968" s="1"/>
    </row>
    <row r="969" spans="1:14" ht="15.75" customHeight="1">
      <c r="A969" s="105"/>
      <c r="E969" s="17"/>
      <c r="F969" s="17"/>
      <c r="G969" s="17"/>
      <c r="H969" s="17"/>
      <c r="L969" s="1"/>
      <c r="M969" s="1"/>
      <c r="N969" s="1"/>
    </row>
    <row r="970" spans="1:14" ht="15.75" customHeight="1">
      <c r="A970" s="105"/>
      <c r="E970" s="17"/>
      <c r="F970" s="17"/>
      <c r="G970" s="17"/>
      <c r="H970" s="17"/>
      <c r="L970" s="1"/>
      <c r="M970" s="1"/>
      <c r="N970" s="1"/>
    </row>
    <row r="971" spans="1:14" ht="15.75" customHeight="1">
      <c r="A971" s="105"/>
      <c r="E971" s="17"/>
      <c r="F971" s="17"/>
      <c r="G971" s="17"/>
      <c r="H971" s="17"/>
      <c r="L971" s="1"/>
      <c r="M971" s="1"/>
      <c r="N971" s="1"/>
    </row>
    <row r="972" spans="1:14" ht="15.75" customHeight="1">
      <c r="A972" s="105"/>
      <c r="E972" s="17"/>
      <c r="F972" s="17"/>
      <c r="G972" s="17"/>
      <c r="H972" s="17"/>
      <c r="L972" s="1"/>
      <c r="M972" s="1"/>
      <c r="N972" s="1"/>
    </row>
    <row r="973" spans="1:14" ht="15.75" customHeight="1">
      <c r="A973" s="105"/>
      <c r="E973" s="17"/>
      <c r="F973" s="17"/>
      <c r="G973" s="17"/>
      <c r="H973" s="17"/>
      <c r="L973" s="1"/>
      <c r="M973" s="1"/>
      <c r="N973" s="1"/>
    </row>
    <row r="974" spans="1:14" ht="15.75" customHeight="1">
      <c r="A974" s="105"/>
      <c r="E974" s="17"/>
      <c r="F974" s="17"/>
      <c r="G974" s="17"/>
      <c r="H974" s="17"/>
      <c r="L974" s="1"/>
      <c r="M974" s="1"/>
      <c r="N974" s="1"/>
    </row>
    <row r="975" spans="1:14" ht="15.75" customHeight="1">
      <c r="A975" s="105"/>
      <c r="E975" s="17"/>
      <c r="F975" s="17"/>
      <c r="G975" s="17"/>
      <c r="H975" s="17"/>
      <c r="L975" s="1"/>
      <c r="M975" s="1"/>
      <c r="N975" s="1"/>
    </row>
    <row r="976" spans="1:14" ht="15.75" customHeight="1">
      <c r="A976" s="105"/>
      <c r="E976" s="17"/>
      <c r="F976" s="17"/>
      <c r="G976" s="17"/>
      <c r="H976" s="17"/>
      <c r="L976" s="1"/>
      <c r="M976" s="1"/>
      <c r="N976" s="1"/>
    </row>
    <row r="977" spans="1:14" ht="15.75" customHeight="1">
      <c r="A977" s="105"/>
      <c r="E977" s="17"/>
      <c r="F977" s="17"/>
      <c r="G977" s="17"/>
      <c r="H977" s="17"/>
      <c r="L977" s="1"/>
      <c r="M977" s="1"/>
      <c r="N977" s="1"/>
    </row>
    <row r="978" spans="1:14" ht="15.75" customHeight="1">
      <c r="A978" s="105"/>
      <c r="E978" s="17"/>
      <c r="F978" s="17"/>
      <c r="G978" s="17"/>
      <c r="H978" s="17"/>
      <c r="L978" s="1"/>
      <c r="M978" s="1"/>
      <c r="N978" s="1"/>
    </row>
    <row r="979" spans="1:14" ht="15.75" customHeight="1">
      <c r="A979" s="105"/>
      <c r="E979" s="17"/>
      <c r="F979" s="17"/>
      <c r="G979" s="17"/>
      <c r="H979" s="17"/>
      <c r="L979" s="1"/>
      <c r="M979" s="1"/>
      <c r="N979" s="1"/>
    </row>
    <row r="980" spans="1:14" ht="15.75" customHeight="1">
      <c r="A980" s="105"/>
      <c r="E980" s="17"/>
      <c r="F980" s="17"/>
      <c r="G980" s="17"/>
      <c r="H980" s="17"/>
      <c r="L980" s="1"/>
      <c r="M980" s="1"/>
      <c r="N980" s="1"/>
    </row>
    <row r="981" spans="1:14" ht="15.75" customHeight="1">
      <c r="A981" s="105"/>
      <c r="E981" s="17"/>
      <c r="F981" s="17"/>
      <c r="G981" s="17"/>
      <c r="H981" s="17"/>
      <c r="L981" s="1"/>
      <c r="M981" s="1"/>
      <c r="N981" s="1"/>
    </row>
    <row r="982" spans="1:14" ht="15.75" customHeight="1">
      <c r="A982" s="105"/>
      <c r="E982" s="17"/>
      <c r="F982" s="17"/>
      <c r="G982" s="17"/>
      <c r="H982" s="17"/>
      <c r="L982" s="1"/>
      <c r="M982" s="1"/>
      <c r="N982" s="1"/>
    </row>
    <row r="983" spans="1:14" ht="15.75" customHeight="1">
      <c r="A983" s="105"/>
      <c r="E983" s="17"/>
      <c r="F983" s="17"/>
      <c r="G983" s="17"/>
      <c r="H983" s="17"/>
      <c r="L983" s="1"/>
      <c r="M983" s="1"/>
      <c r="N983" s="1"/>
    </row>
    <row r="984" spans="1:14" ht="15.75" customHeight="1">
      <c r="A984" s="105"/>
      <c r="E984" s="17"/>
      <c r="F984" s="17"/>
      <c r="G984" s="17"/>
      <c r="H984" s="17"/>
      <c r="L984" s="1"/>
      <c r="M984" s="1"/>
      <c r="N984" s="1"/>
    </row>
    <row r="985" spans="1:14" ht="15.75" customHeight="1">
      <c r="A985" s="105"/>
      <c r="E985" s="17"/>
      <c r="F985" s="17"/>
      <c r="G985" s="17"/>
      <c r="H985" s="17"/>
      <c r="L985" s="1"/>
      <c r="M985" s="1"/>
      <c r="N985" s="1"/>
    </row>
    <row r="986" spans="1:14" ht="15.75" customHeight="1">
      <c r="A986" s="105"/>
      <c r="E986" s="17"/>
      <c r="F986" s="17"/>
      <c r="G986" s="17"/>
      <c r="H986" s="17"/>
      <c r="L986" s="1"/>
      <c r="M986" s="1"/>
      <c r="N986" s="1"/>
    </row>
    <row r="987" spans="1:14" ht="15.75" customHeight="1">
      <c r="A987" s="105"/>
      <c r="E987" s="17"/>
      <c r="F987" s="17"/>
      <c r="G987" s="17"/>
      <c r="H987" s="17"/>
      <c r="L987" s="1"/>
      <c r="M987" s="1"/>
      <c r="N987" s="1"/>
    </row>
    <row r="988" spans="1:14" ht="15.75" customHeight="1">
      <c r="A988" s="105"/>
      <c r="E988" s="17"/>
      <c r="F988" s="17"/>
      <c r="G988" s="17"/>
      <c r="H988" s="17"/>
      <c r="L988" s="1"/>
      <c r="M988" s="1"/>
      <c r="N988" s="1"/>
    </row>
    <row r="989" spans="1:14" ht="15.75" customHeight="1">
      <c r="A989" s="105"/>
      <c r="E989" s="17"/>
      <c r="F989" s="17"/>
      <c r="G989" s="17"/>
      <c r="H989" s="17"/>
      <c r="L989" s="1"/>
      <c r="M989" s="1"/>
      <c r="N989" s="1"/>
    </row>
    <row r="990" spans="1:14" ht="15.75" customHeight="1">
      <c r="A990" s="105"/>
      <c r="E990" s="17"/>
      <c r="F990" s="17"/>
      <c r="G990" s="17"/>
      <c r="H990" s="17"/>
      <c r="L990" s="1"/>
      <c r="M990" s="1"/>
      <c r="N990" s="1"/>
    </row>
    <row r="991" spans="1:14" ht="15.75" customHeight="1">
      <c r="A991" s="105"/>
      <c r="E991" s="17"/>
      <c r="F991" s="17"/>
      <c r="G991" s="17"/>
      <c r="H991" s="17"/>
      <c r="L991" s="1"/>
      <c r="M991" s="1"/>
      <c r="N991" s="1"/>
    </row>
    <row r="992" spans="1:14" ht="15.75" customHeight="1">
      <c r="A992" s="105"/>
      <c r="E992" s="17"/>
      <c r="F992" s="17"/>
      <c r="G992" s="17"/>
      <c r="H992" s="17"/>
      <c r="L992" s="1"/>
      <c r="M992" s="1"/>
      <c r="N992" s="1"/>
    </row>
    <row r="993" spans="1:14" ht="15.75" customHeight="1">
      <c r="A993" s="105"/>
      <c r="E993" s="17"/>
      <c r="F993" s="17"/>
      <c r="G993" s="17"/>
      <c r="H993" s="17"/>
      <c r="L993" s="1"/>
      <c r="M993" s="1"/>
      <c r="N993" s="1"/>
    </row>
    <row r="994" spans="1:14" ht="15.75" customHeight="1">
      <c r="A994" s="105"/>
      <c r="E994" s="17"/>
      <c r="F994" s="17"/>
      <c r="G994" s="17"/>
      <c r="H994" s="17"/>
      <c r="L994" s="1"/>
      <c r="M994" s="1"/>
      <c r="N994" s="1"/>
    </row>
    <row r="995" spans="1:14" ht="15.75" customHeight="1">
      <c r="A995" s="105"/>
      <c r="E995" s="17"/>
      <c r="F995" s="17"/>
      <c r="G995" s="17"/>
      <c r="H995" s="17"/>
      <c r="L995" s="1"/>
      <c r="M995" s="1"/>
      <c r="N995" s="1"/>
    </row>
    <row r="996" spans="1:14" ht="15.75" customHeight="1">
      <c r="A996" s="105"/>
      <c r="E996" s="17"/>
      <c r="F996" s="17"/>
      <c r="G996" s="17"/>
      <c r="H996" s="17"/>
      <c r="L996" s="1"/>
      <c r="M996" s="1"/>
      <c r="N996" s="1"/>
    </row>
    <row r="997" spans="1:14" ht="15.75" customHeight="1">
      <c r="A997" s="105"/>
      <c r="E997" s="17"/>
      <c r="F997" s="17"/>
      <c r="G997" s="17"/>
      <c r="H997" s="17"/>
      <c r="L997" s="1"/>
      <c r="M997" s="1"/>
      <c r="N997" s="1"/>
    </row>
    <row r="998" spans="1:14" ht="15.75" customHeight="1">
      <c r="A998" s="105"/>
      <c r="E998" s="17"/>
      <c r="F998" s="17"/>
      <c r="G998" s="17"/>
      <c r="H998" s="17"/>
      <c r="L998" s="1"/>
      <c r="M998" s="1"/>
      <c r="N998" s="1"/>
    </row>
    <row r="999" spans="1:14" ht="15.75" customHeight="1">
      <c r="A999" s="105"/>
      <c r="E999" s="17"/>
      <c r="F999" s="17"/>
      <c r="G999" s="17"/>
      <c r="H999" s="17"/>
      <c r="L999" s="1"/>
      <c r="M999" s="1"/>
      <c r="N999" s="1"/>
    </row>
    <row r="1000" spans="1:14" ht="15.75" customHeight="1">
      <c r="A1000" s="105"/>
      <c r="E1000" s="17"/>
      <c r="F1000" s="17"/>
      <c r="G1000" s="17"/>
      <c r="H1000" s="17"/>
      <c r="L1000" s="1"/>
      <c r="M1000" s="1"/>
      <c r="N1000" s="1"/>
    </row>
  </sheetData>
  <mergeCells count="5">
    <mergeCell ref="A1:H1"/>
    <mergeCell ref="A4:H4"/>
    <mergeCell ref="E5:H5"/>
    <mergeCell ref="I5:L5"/>
    <mergeCell ref="D112:F112"/>
  </mergeCells>
  <printOptions horizontalCentered="1" verticalCentered="1"/>
  <pageMargins left="0.7" right="0.7" top="0.75" bottom="0.7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0"/>
  <sheetViews>
    <sheetView workbookViewId="0"/>
  </sheetViews>
  <sheetFormatPr defaultColWidth="14.42578125" defaultRowHeight="15" customHeight="1"/>
  <cols>
    <col min="1" max="1" width="3.28515625" customWidth="1"/>
    <col min="2" max="2" width="26.7109375" customWidth="1"/>
    <col min="3" max="3" width="11.28515625" customWidth="1"/>
    <col min="4" max="27" width="4.85546875" customWidth="1"/>
  </cols>
  <sheetData>
    <row r="1" spans="1:27" ht="36">
      <c r="A1" s="225" t="s">
        <v>0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7"/>
    </row>
    <row r="2" spans="1:27">
      <c r="A2" s="228" t="s">
        <v>1</v>
      </c>
      <c r="B2" s="229"/>
      <c r="C2" s="230" t="str">
        <f>'NAV - orçamento'!B2</f>
        <v>AMPLIAÇÃO E REFORMA UBS NAVEGANTES</v>
      </c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31"/>
    </row>
    <row r="3" spans="1:27">
      <c r="A3" s="232" t="s">
        <v>5</v>
      </c>
      <c r="B3" s="233"/>
      <c r="C3" s="234" t="str">
        <f>'NAV - orçamento'!B3</f>
        <v>Rua José Napoleão Pereira, nº 44, Salto do Jacuí/RS</v>
      </c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233"/>
      <c r="Q3" s="233"/>
      <c r="R3" s="233"/>
      <c r="S3" s="233"/>
      <c r="T3" s="233"/>
      <c r="U3" s="233"/>
      <c r="V3" s="233"/>
      <c r="W3" s="233"/>
      <c r="X3" s="233"/>
      <c r="Y3" s="233"/>
      <c r="Z3" s="233"/>
      <c r="AA3" s="235"/>
    </row>
    <row r="4" spans="1:27" ht="18.75">
      <c r="A4" s="236" t="s">
        <v>201</v>
      </c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7"/>
      <c r="T4" s="237"/>
      <c r="U4" s="237"/>
      <c r="V4" s="237"/>
      <c r="W4" s="237"/>
      <c r="X4" s="237"/>
      <c r="Y4" s="237"/>
      <c r="Z4" s="237"/>
      <c r="AA4" s="238"/>
    </row>
    <row r="5" spans="1:27" ht="14.25" customHeight="1">
      <c r="A5" s="161"/>
      <c r="B5" s="162"/>
      <c r="C5" s="162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3"/>
      <c r="T5" s="163"/>
      <c r="U5" s="163"/>
      <c r="V5" s="163"/>
      <c r="W5" s="163"/>
      <c r="X5" s="163"/>
      <c r="Y5" s="163"/>
      <c r="Z5" s="164"/>
      <c r="AA5" s="165"/>
    </row>
    <row r="6" spans="1:27" ht="14.25" customHeight="1">
      <c r="A6" s="239" t="s">
        <v>202</v>
      </c>
      <c r="B6" s="240"/>
      <c r="C6" s="244" t="s">
        <v>203</v>
      </c>
      <c r="D6" s="242" t="s">
        <v>204</v>
      </c>
      <c r="E6" s="212"/>
      <c r="F6" s="242" t="s">
        <v>205</v>
      </c>
      <c r="G6" s="212"/>
      <c r="H6" s="242" t="s">
        <v>206</v>
      </c>
      <c r="I6" s="212"/>
      <c r="J6" s="242" t="s">
        <v>207</v>
      </c>
      <c r="K6" s="212"/>
      <c r="L6" s="242" t="s">
        <v>208</v>
      </c>
      <c r="M6" s="212"/>
      <c r="N6" s="224" t="s">
        <v>209</v>
      </c>
      <c r="O6" s="212"/>
      <c r="P6" s="224" t="s">
        <v>210</v>
      </c>
      <c r="Q6" s="212"/>
      <c r="R6" s="224" t="s">
        <v>211</v>
      </c>
      <c r="S6" s="212"/>
      <c r="T6" s="224" t="s">
        <v>212</v>
      </c>
      <c r="U6" s="212"/>
      <c r="V6" s="224" t="s">
        <v>213</v>
      </c>
      <c r="W6" s="212"/>
      <c r="X6" s="224" t="s">
        <v>214</v>
      </c>
      <c r="Y6" s="212"/>
      <c r="Z6" s="224" t="s">
        <v>215</v>
      </c>
      <c r="AA6" s="212"/>
    </row>
    <row r="7" spans="1:27" ht="14.25" customHeight="1">
      <c r="A7" s="241"/>
      <c r="B7" s="207"/>
      <c r="C7" s="245"/>
      <c r="D7" s="166" t="s">
        <v>216</v>
      </c>
      <c r="E7" s="167" t="s">
        <v>217</v>
      </c>
      <c r="F7" s="166" t="s">
        <v>216</v>
      </c>
      <c r="G7" s="167" t="s">
        <v>217</v>
      </c>
      <c r="H7" s="166" t="s">
        <v>216</v>
      </c>
      <c r="I7" s="167" t="s">
        <v>217</v>
      </c>
      <c r="J7" s="166" t="s">
        <v>216</v>
      </c>
      <c r="K7" s="167" t="s">
        <v>217</v>
      </c>
      <c r="L7" s="166" t="s">
        <v>216</v>
      </c>
      <c r="M7" s="167" t="s">
        <v>217</v>
      </c>
      <c r="N7" s="166" t="s">
        <v>216</v>
      </c>
      <c r="O7" s="167" t="s">
        <v>217</v>
      </c>
      <c r="P7" s="166" t="s">
        <v>216</v>
      </c>
      <c r="Q7" s="167" t="s">
        <v>217</v>
      </c>
      <c r="R7" s="166" t="s">
        <v>216</v>
      </c>
      <c r="S7" s="167" t="s">
        <v>217</v>
      </c>
      <c r="T7" s="166" t="s">
        <v>216</v>
      </c>
      <c r="U7" s="167" t="s">
        <v>217</v>
      </c>
      <c r="V7" s="166" t="s">
        <v>216</v>
      </c>
      <c r="W7" s="167" t="s">
        <v>217</v>
      </c>
      <c r="X7" s="166" t="s">
        <v>216</v>
      </c>
      <c r="Y7" s="167" t="s">
        <v>217</v>
      </c>
      <c r="Z7" s="166" t="s">
        <v>216</v>
      </c>
      <c r="AA7" s="167" t="s">
        <v>217</v>
      </c>
    </row>
    <row r="8" spans="1:27" ht="14.25" customHeight="1">
      <c r="A8" s="168">
        <f>'NAV - orçamento'!B9</f>
        <v>1</v>
      </c>
      <c r="B8" s="169" t="str">
        <f>'NAV - orçamento'!C9</f>
        <v>SERVIÇOS PRELIMINARES E GERAIS</v>
      </c>
      <c r="C8" s="170">
        <f>'NAV - orçamento'!H9</f>
        <v>4803.17</v>
      </c>
      <c r="D8" s="171">
        <v>0.2</v>
      </c>
      <c r="E8" s="172">
        <f t="shared" ref="E8:E18" si="0">D8</f>
        <v>0.2</v>
      </c>
      <c r="F8" s="173">
        <v>0.1</v>
      </c>
      <c r="G8" s="174">
        <f t="shared" ref="G8:G18" si="1">E8+F8</f>
        <v>0.30000000000000004</v>
      </c>
      <c r="H8" s="173">
        <v>0.7</v>
      </c>
      <c r="I8" s="174">
        <f t="shared" ref="I8:I18" si="2">G8+H8</f>
        <v>1</v>
      </c>
      <c r="J8" s="173"/>
      <c r="K8" s="174">
        <f t="shared" ref="K8:K18" si="3">I8+J8</f>
        <v>1</v>
      </c>
      <c r="L8" s="173"/>
      <c r="M8" s="174">
        <f t="shared" ref="M8:M18" si="4">K8+L8</f>
        <v>1</v>
      </c>
      <c r="N8" s="173"/>
      <c r="O8" s="174">
        <f t="shared" ref="O8:O18" si="5">M8+N8</f>
        <v>1</v>
      </c>
      <c r="P8" s="173"/>
      <c r="Q8" s="174">
        <f t="shared" ref="Q8:Q18" si="6">O8+P8</f>
        <v>1</v>
      </c>
      <c r="R8" s="173"/>
      <c r="S8" s="174">
        <f t="shared" ref="S8:S18" si="7">Q8+R8</f>
        <v>1</v>
      </c>
      <c r="T8" s="173"/>
      <c r="U8" s="174">
        <f t="shared" ref="U8:U18" si="8">S8+T8</f>
        <v>1</v>
      </c>
      <c r="V8" s="173"/>
      <c r="W8" s="174">
        <f t="shared" ref="W8:W18" si="9">U8+V8</f>
        <v>1</v>
      </c>
      <c r="X8" s="173"/>
      <c r="Y8" s="174">
        <f t="shared" ref="Y8:Y18" si="10">W8+X8</f>
        <v>1</v>
      </c>
      <c r="Z8" s="173"/>
      <c r="AA8" s="172">
        <f t="shared" ref="AA8:AA18" si="11">Y8+Z8</f>
        <v>1</v>
      </c>
    </row>
    <row r="9" spans="1:27" ht="14.25" customHeight="1">
      <c r="A9" s="168">
        <f>'NAV - orçamento'!B14</f>
        <v>2</v>
      </c>
      <c r="B9" s="169" t="str">
        <f>'NAV - orçamento'!C14</f>
        <v>FUNDAÇÃO E ESTRUTURA</v>
      </c>
      <c r="C9" s="170">
        <f>'NAV - orçamento'!H14</f>
        <v>32700.399999999998</v>
      </c>
      <c r="D9" s="173">
        <v>0.25</v>
      </c>
      <c r="E9" s="172">
        <f t="shared" si="0"/>
        <v>0.25</v>
      </c>
      <c r="F9" s="171">
        <v>0.25</v>
      </c>
      <c r="G9" s="174">
        <f t="shared" si="1"/>
        <v>0.5</v>
      </c>
      <c r="H9" s="171">
        <v>0.25</v>
      </c>
      <c r="I9" s="174">
        <f t="shared" si="2"/>
        <v>0.75</v>
      </c>
      <c r="J9" s="171">
        <v>0.25</v>
      </c>
      <c r="K9" s="174">
        <f t="shared" si="3"/>
        <v>1</v>
      </c>
      <c r="L9" s="173"/>
      <c r="M9" s="174">
        <f t="shared" si="4"/>
        <v>1</v>
      </c>
      <c r="N9" s="173"/>
      <c r="O9" s="174">
        <f t="shared" si="5"/>
        <v>1</v>
      </c>
      <c r="P9" s="173"/>
      <c r="Q9" s="174">
        <f t="shared" si="6"/>
        <v>1</v>
      </c>
      <c r="R9" s="173"/>
      <c r="S9" s="174">
        <f t="shared" si="7"/>
        <v>1</v>
      </c>
      <c r="T9" s="173"/>
      <c r="U9" s="174">
        <f t="shared" si="8"/>
        <v>1</v>
      </c>
      <c r="V9" s="173"/>
      <c r="W9" s="174">
        <f t="shared" si="9"/>
        <v>1</v>
      </c>
      <c r="X9" s="173"/>
      <c r="Y9" s="174">
        <f t="shared" si="10"/>
        <v>1</v>
      </c>
      <c r="Z9" s="173"/>
      <c r="AA9" s="172">
        <f t="shared" si="11"/>
        <v>1</v>
      </c>
    </row>
    <row r="10" spans="1:27" ht="14.25" customHeight="1">
      <c r="A10" s="168">
        <f>'NAV - orçamento'!B35</f>
        <v>3</v>
      </c>
      <c r="B10" s="169" t="str">
        <f>'NAV - orçamento'!C35</f>
        <v>ALVENARIA</v>
      </c>
      <c r="C10" s="170">
        <f>'NAV - orçamento'!H35</f>
        <v>11513.849999999999</v>
      </c>
      <c r="D10" s="173">
        <v>0.25</v>
      </c>
      <c r="E10" s="172">
        <f t="shared" si="0"/>
        <v>0.25</v>
      </c>
      <c r="F10" s="173">
        <v>0.25</v>
      </c>
      <c r="G10" s="174">
        <f t="shared" si="1"/>
        <v>0.5</v>
      </c>
      <c r="H10" s="173">
        <v>0.4</v>
      </c>
      <c r="I10" s="174">
        <f t="shared" si="2"/>
        <v>0.9</v>
      </c>
      <c r="J10" s="171">
        <v>0.1</v>
      </c>
      <c r="K10" s="174">
        <f t="shared" si="3"/>
        <v>1</v>
      </c>
      <c r="L10" s="171"/>
      <c r="M10" s="174">
        <f t="shared" si="4"/>
        <v>1</v>
      </c>
      <c r="N10" s="173"/>
      <c r="O10" s="174">
        <f t="shared" si="5"/>
        <v>1</v>
      </c>
      <c r="P10" s="173"/>
      <c r="Q10" s="174">
        <f t="shared" si="6"/>
        <v>1</v>
      </c>
      <c r="R10" s="173"/>
      <c r="S10" s="174">
        <f t="shared" si="7"/>
        <v>1</v>
      </c>
      <c r="T10" s="173"/>
      <c r="U10" s="174">
        <f t="shared" si="8"/>
        <v>1</v>
      </c>
      <c r="V10" s="173"/>
      <c r="W10" s="174">
        <f t="shared" si="9"/>
        <v>1</v>
      </c>
      <c r="X10" s="173"/>
      <c r="Y10" s="174">
        <f t="shared" si="10"/>
        <v>1</v>
      </c>
      <c r="Z10" s="173"/>
      <c r="AA10" s="172">
        <f t="shared" si="11"/>
        <v>1</v>
      </c>
    </row>
    <row r="11" spans="1:27" ht="14.25" customHeight="1">
      <c r="A11" s="168">
        <f>'NAV - orçamento'!B39</f>
        <v>4</v>
      </c>
      <c r="B11" s="169" t="str">
        <f>'NAV - orçamento'!C39</f>
        <v xml:space="preserve">COBERTURA </v>
      </c>
      <c r="C11" s="170">
        <f>'NAV - orçamento'!H39</f>
        <v>58474.770000000004</v>
      </c>
      <c r="D11" s="173">
        <v>0.35</v>
      </c>
      <c r="E11" s="172">
        <f t="shared" si="0"/>
        <v>0.35</v>
      </c>
      <c r="F11" s="173">
        <v>0.35</v>
      </c>
      <c r="G11" s="174">
        <f t="shared" si="1"/>
        <v>0.7</v>
      </c>
      <c r="H11" s="173">
        <v>0.3</v>
      </c>
      <c r="I11" s="174">
        <f t="shared" si="2"/>
        <v>1</v>
      </c>
      <c r="J11" s="171"/>
      <c r="K11" s="174">
        <f t="shared" si="3"/>
        <v>1</v>
      </c>
      <c r="L11" s="171"/>
      <c r="M11" s="174">
        <f t="shared" si="4"/>
        <v>1</v>
      </c>
      <c r="N11" s="173"/>
      <c r="O11" s="174">
        <f t="shared" si="5"/>
        <v>1</v>
      </c>
      <c r="P11" s="173"/>
      <c r="Q11" s="174">
        <f t="shared" si="6"/>
        <v>1</v>
      </c>
      <c r="R11" s="173"/>
      <c r="S11" s="174">
        <f t="shared" si="7"/>
        <v>1</v>
      </c>
      <c r="T11" s="173"/>
      <c r="U11" s="174">
        <f t="shared" si="8"/>
        <v>1</v>
      </c>
      <c r="V11" s="173"/>
      <c r="W11" s="174">
        <f t="shared" si="9"/>
        <v>1</v>
      </c>
      <c r="X11" s="173"/>
      <c r="Y11" s="174">
        <f t="shared" si="10"/>
        <v>1</v>
      </c>
      <c r="Z11" s="173"/>
      <c r="AA11" s="172">
        <f t="shared" si="11"/>
        <v>1</v>
      </c>
    </row>
    <row r="12" spans="1:27" ht="14.25" customHeight="1">
      <c r="A12" s="168">
        <f>'NAV - orçamento'!B53</f>
        <v>5</v>
      </c>
      <c r="B12" s="169" t="str">
        <f>'NAV - orçamento'!C53</f>
        <v>ACABAMENTOS</v>
      </c>
      <c r="C12" s="170">
        <f>'NAV - orçamento'!H53</f>
        <v>47814.92</v>
      </c>
      <c r="D12" s="173"/>
      <c r="E12" s="172">
        <f t="shared" si="0"/>
        <v>0</v>
      </c>
      <c r="F12" s="173">
        <v>0.35</v>
      </c>
      <c r="G12" s="174">
        <f t="shared" si="1"/>
        <v>0.35</v>
      </c>
      <c r="H12" s="173">
        <v>0.35</v>
      </c>
      <c r="I12" s="174">
        <f t="shared" si="2"/>
        <v>0.7</v>
      </c>
      <c r="J12" s="173">
        <v>0.3</v>
      </c>
      <c r="K12" s="174">
        <f t="shared" si="3"/>
        <v>1</v>
      </c>
      <c r="L12" s="173"/>
      <c r="M12" s="174">
        <f t="shared" si="4"/>
        <v>1</v>
      </c>
      <c r="N12" s="171"/>
      <c r="O12" s="174">
        <f t="shared" si="5"/>
        <v>1</v>
      </c>
      <c r="P12" s="171"/>
      <c r="Q12" s="174">
        <f t="shared" si="6"/>
        <v>1</v>
      </c>
      <c r="R12" s="173"/>
      <c r="S12" s="174">
        <f t="shared" si="7"/>
        <v>1</v>
      </c>
      <c r="T12" s="173"/>
      <c r="U12" s="174">
        <f t="shared" si="8"/>
        <v>1</v>
      </c>
      <c r="V12" s="173"/>
      <c r="W12" s="174">
        <f t="shared" si="9"/>
        <v>1</v>
      </c>
      <c r="X12" s="173"/>
      <c r="Y12" s="174">
        <f t="shared" si="10"/>
        <v>1</v>
      </c>
      <c r="Z12" s="173"/>
      <c r="AA12" s="172">
        <f t="shared" si="11"/>
        <v>1</v>
      </c>
    </row>
    <row r="13" spans="1:27" ht="14.25" customHeight="1">
      <c r="A13" s="168">
        <f>'NAV - orçamento'!B67</f>
        <v>6</v>
      </c>
      <c r="B13" s="169" t="str">
        <f>'NAV - orçamento'!C67</f>
        <v>ESQUADRIAS</v>
      </c>
      <c r="C13" s="170">
        <f>'NAV - orçamento'!H67</f>
        <v>23894.400000000001</v>
      </c>
      <c r="D13" s="173"/>
      <c r="E13" s="172">
        <f t="shared" si="0"/>
        <v>0</v>
      </c>
      <c r="F13" s="173"/>
      <c r="G13" s="174">
        <f t="shared" si="1"/>
        <v>0</v>
      </c>
      <c r="H13" s="173">
        <v>0.2</v>
      </c>
      <c r="I13" s="174">
        <f t="shared" si="2"/>
        <v>0.2</v>
      </c>
      <c r="J13" s="173">
        <v>0.5</v>
      </c>
      <c r="K13" s="174">
        <f t="shared" si="3"/>
        <v>0.7</v>
      </c>
      <c r="L13" s="173">
        <v>0.3</v>
      </c>
      <c r="M13" s="174">
        <f t="shared" si="4"/>
        <v>1</v>
      </c>
      <c r="N13" s="173"/>
      <c r="O13" s="174">
        <f t="shared" si="5"/>
        <v>1</v>
      </c>
      <c r="P13" s="173"/>
      <c r="Q13" s="174">
        <f t="shared" si="6"/>
        <v>1</v>
      </c>
      <c r="R13" s="171"/>
      <c r="S13" s="174">
        <f t="shared" si="7"/>
        <v>1</v>
      </c>
      <c r="T13" s="171"/>
      <c r="U13" s="174">
        <f t="shared" si="8"/>
        <v>1</v>
      </c>
      <c r="V13" s="173"/>
      <c r="W13" s="174">
        <f t="shared" si="9"/>
        <v>1</v>
      </c>
      <c r="X13" s="173"/>
      <c r="Y13" s="174">
        <f t="shared" si="10"/>
        <v>1</v>
      </c>
      <c r="Z13" s="173"/>
      <c r="AA13" s="172">
        <f t="shared" si="11"/>
        <v>1</v>
      </c>
    </row>
    <row r="14" spans="1:27" ht="14.25" customHeight="1">
      <c r="A14" s="168">
        <f>'NAV - orçamento'!B74</f>
        <v>7</v>
      </c>
      <c r="B14" s="169" t="str">
        <f>'NAV - orçamento'!C74</f>
        <v>HIDROSSANITARIO</v>
      </c>
      <c r="C14" s="170">
        <f>'NAV - orçamento'!H74</f>
        <v>10326.19</v>
      </c>
      <c r="D14" s="173">
        <v>0.1</v>
      </c>
      <c r="E14" s="172">
        <f t="shared" si="0"/>
        <v>0.1</v>
      </c>
      <c r="F14" s="173">
        <v>0.1</v>
      </c>
      <c r="G14" s="174">
        <f t="shared" si="1"/>
        <v>0.2</v>
      </c>
      <c r="H14" s="173">
        <v>0.2</v>
      </c>
      <c r="I14" s="174">
        <f t="shared" si="2"/>
        <v>0.4</v>
      </c>
      <c r="J14" s="173">
        <v>0.15</v>
      </c>
      <c r="K14" s="174">
        <f t="shared" si="3"/>
        <v>0.55000000000000004</v>
      </c>
      <c r="L14" s="173">
        <v>0.45</v>
      </c>
      <c r="M14" s="174">
        <f t="shared" si="4"/>
        <v>1</v>
      </c>
      <c r="N14" s="173"/>
      <c r="O14" s="174">
        <f t="shared" si="5"/>
        <v>1</v>
      </c>
      <c r="P14" s="173"/>
      <c r="Q14" s="174">
        <f t="shared" si="6"/>
        <v>1</v>
      </c>
      <c r="R14" s="173"/>
      <c r="S14" s="174">
        <f t="shared" si="7"/>
        <v>1</v>
      </c>
      <c r="T14" s="173"/>
      <c r="U14" s="174">
        <f t="shared" si="8"/>
        <v>1</v>
      </c>
      <c r="V14" s="171"/>
      <c r="W14" s="174">
        <f t="shared" si="9"/>
        <v>1</v>
      </c>
      <c r="X14" s="171"/>
      <c r="Y14" s="174">
        <f t="shared" si="10"/>
        <v>1</v>
      </c>
      <c r="Z14" s="173"/>
      <c r="AA14" s="172">
        <f t="shared" si="11"/>
        <v>1</v>
      </c>
    </row>
    <row r="15" spans="1:27" ht="14.25" customHeight="1">
      <c r="A15" s="168">
        <f>'NAV - orçamento'!B91</f>
        <v>8</v>
      </c>
      <c r="B15" s="169" t="str">
        <f>'NAV - orçamento'!C91</f>
        <v>ELETRICO</v>
      </c>
      <c r="C15" s="170">
        <f>'NAV - orçamento'!H91</f>
        <v>5862.4199999999992</v>
      </c>
      <c r="D15" s="173">
        <v>0.1</v>
      </c>
      <c r="E15" s="172">
        <f t="shared" si="0"/>
        <v>0.1</v>
      </c>
      <c r="F15" s="173">
        <v>0.1</v>
      </c>
      <c r="G15" s="174">
        <f t="shared" si="1"/>
        <v>0.2</v>
      </c>
      <c r="H15" s="173">
        <v>0.25</v>
      </c>
      <c r="I15" s="174">
        <f t="shared" si="2"/>
        <v>0.45</v>
      </c>
      <c r="J15" s="173">
        <v>0.25</v>
      </c>
      <c r="K15" s="174">
        <f t="shared" si="3"/>
        <v>0.7</v>
      </c>
      <c r="L15" s="173">
        <v>0.3</v>
      </c>
      <c r="M15" s="174">
        <f t="shared" si="4"/>
        <v>1</v>
      </c>
      <c r="N15" s="173"/>
      <c r="O15" s="174">
        <f t="shared" si="5"/>
        <v>1</v>
      </c>
      <c r="P15" s="173"/>
      <c r="Q15" s="174">
        <f t="shared" si="6"/>
        <v>1</v>
      </c>
      <c r="R15" s="173"/>
      <c r="S15" s="174">
        <f t="shared" si="7"/>
        <v>1</v>
      </c>
      <c r="T15" s="173"/>
      <c r="U15" s="174">
        <f t="shared" si="8"/>
        <v>1</v>
      </c>
      <c r="V15" s="173"/>
      <c r="W15" s="174">
        <f t="shared" si="9"/>
        <v>1</v>
      </c>
      <c r="X15" s="171"/>
      <c r="Y15" s="174">
        <f t="shared" si="10"/>
        <v>1</v>
      </c>
      <c r="Z15" s="171"/>
      <c r="AA15" s="172">
        <f t="shared" si="11"/>
        <v>1</v>
      </c>
    </row>
    <row r="16" spans="1:27" ht="14.25" customHeight="1">
      <c r="A16" s="168">
        <f>'NAV - orçamento'!B101</f>
        <v>9</v>
      </c>
      <c r="B16" s="169" t="str">
        <f>'NAV - orçamento'!C101</f>
        <v>SERVIÇOS COMPLEMENTARES</v>
      </c>
      <c r="C16" s="170">
        <f>'NAV - orçamento'!H101</f>
        <v>431.92</v>
      </c>
      <c r="D16" s="173"/>
      <c r="E16" s="172">
        <f t="shared" si="0"/>
        <v>0</v>
      </c>
      <c r="F16" s="173"/>
      <c r="G16" s="174">
        <f t="shared" si="1"/>
        <v>0</v>
      </c>
      <c r="H16" s="173"/>
      <c r="I16" s="174">
        <f t="shared" si="2"/>
        <v>0</v>
      </c>
      <c r="J16" s="173"/>
      <c r="K16" s="174">
        <f t="shared" si="3"/>
        <v>0</v>
      </c>
      <c r="L16" s="173">
        <v>1</v>
      </c>
      <c r="M16" s="174">
        <f t="shared" si="4"/>
        <v>1</v>
      </c>
      <c r="N16" s="173"/>
      <c r="O16" s="174">
        <f t="shared" si="5"/>
        <v>1</v>
      </c>
      <c r="P16" s="173"/>
      <c r="Q16" s="174">
        <f t="shared" si="6"/>
        <v>1</v>
      </c>
      <c r="R16" s="173"/>
      <c r="S16" s="174">
        <f t="shared" si="7"/>
        <v>1</v>
      </c>
      <c r="T16" s="173"/>
      <c r="U16" s="174">
        <f t="shared" si="8"/>
        <v>1</v>
      </c>
      <c r="V16" s="173"/>
      <c r="W16" s="174">
        <f t="shared" si="9"/>
        <v>1</v>
      </c>
      <c r="X16" s="173"/>
      <c r="Y16" s="174">
        <f t="shared" si="10"/>
        <v>1</v>
      </c>
      <c r="Z16" s="171"/>
      <c r="AA16" s="172">
        <f t="shared" si="11"/>
        <v>1</v>
      </c>
    </row>
    <row r="17" spans="1:27" ht="14.25" customHeight="1">
      <c r="A17" s="175"/>
      <c r="B17" s="176"/>
      <c r="C17" s="177"/>
      <c r="D17" s="173"/>
      <c r="E17" s="172">
        <f t="shared" si="0"/>
        <v>0</v>
      </c>
      <c r="F17" s="173"/>
      <c r="G17" s="174">
        <f t="shared" si="1"/>
        <v>0</v>
      </c>
      <c r="H17" s="173"/>
      <c r="I17" s="174">
        <f t="shared" si="2"/>
        <v>0</v>
      </c>
      <c r="J17" s="173"/>
      <c r="K17" s="174">
        <f t="shared" si="3"/>
        <v>0</v>
      </c>
      <c r="L17" s="173"/>
      <c r="M17" s="174">
        <f t="shared" si="4"/>
        <v>0</v>
      </c>
      <c r="N17" s="173"/>
      <c r="O17" s="174">
        <f t="shared" si="5"/>
        <v>0</v>
      </c>
      <c r="P17" s="173"/>
      <c r="Q17" s="174">
        <f t="shared" si="6"/>
        <v>0</v>
      </c>
      <c r="R17" s="173"/>
      <c r="S17" s="174">
        <f t="shared" si="7"/>
        <v>0</v>
      </c>
      <c r="T17" s="173"/>
      <c r="U17" s="174">
        <f t="shared" si="8"/>
        <v>0</v>
      </c>
      <c r="V17" s="173"/>
      <c r="W17" s="174">
        <f t="shared" si="9"/>
        <v>0</v>
      </c>
      <c r="X17" s="173"/>
      <c r="Y17" s="174">
        <f t="shared" si="10"/>
        <v>0</v>
      </c>
      <c r="Z17" s="173"/>
      <c r="AA17" s="172">
        <f t="shared" si="11"/>
        <v>0</v>
      </c>
    </row>
    <row r="18" spans="1:27" ht="14.25" customHeight="1">
      <c r="A18" s="246" t="s">
        <v>218</v>
      </c>
      <c r="B18" s="204"/>
      <c r="C18" s="178"/>
      <c r="D18" s="179">
        <f>D19/$C$20</f>
        <v>0.17413375430058842</v>
      </c>
      <c r="E18" s="180">
        <f t="shared" si="0"/>
        <v>0.17413375430058842</v>
      </c>
      <c r="F18" s="179">
        <f>F19/$C$20</f>
        <v>0.25714231145789301</v>
      </c>
      <c r="G18" s="180">
        <f t="shared" si="1"/>
        <v>0.43127606575848143</v>
      </c>
      <c r="H18" s="179">
        <f>H19/$C$20</f>
        <v>0.29991636794305687</v>
      </c>
      <c r="I18" s="180">
        <f t="shared" si="2"/>
        <v>0.7311924337015383</v>
      </c>
      <c r="J18" s="179">
        <f>J19/$C$20</f>
        <v>0.19728471064850511</v>
      </c>
      <c r="K18" s="180">
        <f t="shared" si="3"/>
        <v>0.92847714435004347</v>
      </c>
      <c r="L18" s="179">
        <f>L19/$C$20</f>
        <v>7.152285564995646E-2</v>
      </c>
      <c r="M18" s="180">
        <f t="shared" si="4"/>
        <v>0.99999999999999989</v>
      </c>
      <c r="N18" s="179">
        <f>N19/$C$20</f>
        <v>0</v>
      </c>
      <c r="O18" s="180">
        <f t="shared" si="5"/>
        <v>0.99999999999999989</v>
      </c>
      <c r="P18" s="179">
        <f>P19/$C$20</f>
        <v>0</v>
      </c>
      <c r="Q18" s="180">
        <f t="shared" si="6"/>
        <v>0.99999999999999989</v>
      </c>
      <c r="R18" s="179">
        <f>R19/$C$20</f>
        <v>0</v>
      </c>
      <c r="S18" s="180">
        <f t="shared" si="7"/>
        <v>0.99999999999999989</v>
      </c>
      <c r="T18" s="179">
        <f>T19/$C$20</f>
        <v>0</v>
      </c>
      <c r="U18" s="180">
        <f t="shared" si="8"/>
        <v>0.99999999999999989</v>
      </c>
      <c r="V18" s="179">
        <f>V19/$C$20</f>
        <v>0</v>
      </c>
      <c r="W18" s="180">
        <f t="shared" si="9"/>
        <v>0.99999999999999989</v>
      </c>
      <c r="X18" s="179">
        <f>X19/$C$20</f>
        <v>0</v>
      </c>
      <c r="Y18" s="180">
        <f t="shared" si="10"/>
        <v>0.99999999999999989</v>
      </c>
      <c r="Z18" s="179">
        <f>Z19/$C$20</f>
        <v>0</v>
      </c>
      <c r="AA18" s="180">
        <f t="shared" si="11"/>
        <v>0.99999999999999989</v>
      </c>
    </row>
    <row r="19" spans="1:27" ht="14.25" customHeight="1">
      <c r="A19" s="175"/>
      <c r="B19" s="181" t="s">
        <v>219</v>
      </c>
      <c r="C19" s="182"/>
      <c r="D19" s="223">
        <f>($C$8*D8)+($C$9*D9)+($C$10*D10)+($C$11*D11)+($C$12*D12)+($C$13*D13)+($C$14*D14)+($C$15*D15)+($C$16*D16)+($C$17*D17)</f>
        <v>34099.226999999999</v>
      </c>
      <c r="E19" s="222"/>
      <c r="F19" s="223">
        <f>($C$8*F8)+($C$9*F9)+($C$10*F10)+($C$11*F11)+($C$12*F12)+($C$13*F13)+($C$14*F14)+($C$15*F15)+($C$16*F16)+($C$17*F17)</f>
        <v>50354.131999999991</v>
      </c>
      <c r="G19" s="222"/>
      <c r="H19" s="223">
        <f>($C$8*H8)+($C$9*H9)+($C$10*H10)+($C$11*H11)+($C$12*H12)+($C$13*H13)+($C$14*H14)+($C$15*H15)+($C$16*H16)+($C$17*H17)</f>
        <v>58730.235000000001</v>
      </c>
      <c r="I19" s="222"/>
      <c r="J19" s="223">
        <f>($C$8*J8)+($C$9*J9)+($C$10*J10)+($C$11*J11)+($C$12*J12)+($C$13*J13)+($C$14*J14)+($C$15*J15)+($C$16*J16)+($C$17*J17)</f>
        <v>38632.694499999998</v>
      </c>
      <c r="K19" s="222"/>
      <c r="L19" s="223">
        <f>($C$8*L8)+($C$9*L9)+($C$10*L10)+($C$11*L11)+($C$12*L12)+($C$13*L13)+($C$14*L14)+($C$15*L15)+($C$16*L16)+($C$17*L17)</f>
        <v>14005.7515</v>
      </c>
      <c r="M19" s="222"/>
      <c r="N19" s="221">
        <f>($C$8*N8)+($C$9*N9)+($C$10*N10)+($C$11*N11)+($C$12*N12)+($C$13*N13)+($C$14*N14)+($C$15*N15)+($C$16*N16)+($C$17*N17)</f>
        <v>0</v>
      </c>
      <c r="O19" s="222"/>
      <c r="P19" s="221">
        <f>($C$8*P8)+($C$9*P9)+($C$10*P10)+($C$11*P11)+($C$12*P12)+($C$13*P13)+($C$14*P14)+($C$15*P15)+($C$16*P16)+($C$17*P17)</f>
        <v>0</v>
      </c>
      <c r="Q19" s="222"/>
      <c r="R19" s="221">
        <f>($C$8*R8)+($C$9*R9)+($C$10*R10)+($C$11*R11)+($C$12*R12)+($C$13*R13)+($C$14*R14)+($C$15*R15)+($C$16*R16)+($C$17*R17)</f>
        <v>0</v>
      </c>
      <c r="S19" s="222"/>
      <c r="T19" s="221">
        <f>($C$8*T8)+($C$9*T9)+($C$10*T10)+($C$11*T11)+($C$12*T12)+($C$13*T13)+($C$14*T14)+($C$15*T15)+($C$16*T16)+($C$17*T17)</f>
        <v>0</v>
      </c>
      <c r="U19" s="222"/>
      <c r="V19" s="221">
        <f>($C$8*V8)+($C$9*V9)+($C$10*V10)+($C$11*V11)+($C$12*V12)+($C$13*V13)+($C$14*V14)+($C$15*V15)+($C$16*V16)+($C$17*V17)</f>
        <v>0</v>
      </c>
      <c r="W19" s="222"/>
      <c r="X19" s="221">
        <f>($C$8*X8)+($C$9*X9)+($C$10*X10)+($C$11*X11)+($C$12*X12)+($C$13*X13)+($C$14*X14)+($C$15*X15)+($C$16*X16)+($C$17*X17)</f>
        <v>0</v>
      </c>
      <c r="Y19" s="222"/>
      <c r="Z19" s="221">
        <f>($C$8*Z8)+($C$9*Z9)+($C$10*Z10)+($C$11*Z11)+($C$12*Z12)+($C$13*Z13)+($C$14*Z14)+($C$15*Z15)+($C$16*Z16)+($C$17*Z17)</f>
        <v>0</v>
      </c>
      <c r="AA19" s="222"/>
    </row>
    <row r="20" spans="1:27" ht="14.25" customHeight="1">
      <c r="A20" s="183"/>
      <c r="B20" s="184" t="s">
        <v>220</v>
      </c>
      <c r="C20" s="185">
        <f>SUM(C8:C19)</f>
        <v>195822.04</v>
      </c>
      <c r="D20" s="218">
        <f>D19</f>
        <v>34099.226999999999</v>
      </c>
      <c r="E20" s="219"/>
      <c r="F20" s="218">
        <f>F19+D20</f>
        <v>84453.358999999997</v>
      </c>
      <c r="G20" s="219"/>
      <c r="H20" s="218">
        <f>H19+F20</f>
        <v>143183.59399999998</v>
      </c>
      <c r="I20" s="219"/>
      <c r="J20" s="218">
        <f>J19+H20</f>
        <v>181816.28849999997</v>
      </c>
      <c r="K20" s="219"/>
      <c r="L20" s="218">
        <f>L19+J20</f>
        <v>195822.03999999998</v>
      </c>
      <c r="M20" s="219"/>
      <c r="N20" s="220">
        <f>N19+L20</f>
        <v>195822.03999999998</v>
      </c>
      <c r="O20" s="219"/>
      <c r="P20" s="220">
        <f>P19+N20</f>
        <v>195822.03999999998</v>
      </c>
      <c r="Q20" s="219"/>
      <c r="R20" s="220">
        <f>R19+P20</f>
        <v>195822.03999999998</v>
      </c>
      <c r="S20" s="219"/>
      <c r="T20" s="220">
        <f>T19+R20</f>
        <v>195822.03999999998</v>
      </c>
      <c r="U20" s="219"/>
      <c r="V20" s="220">
        <f>V19+T20</f>
        <v>195822.03999999998</v>
      </c>
      <c r="W20" s="219"/>
      <c r="X20" s="220">
        <f>X19+V20</f>
        <v>195822.03999999998</v>
      </c>
      <c r="Y20" s="219"/>
      <c r="Z20" s="220">
        <f>Z19+X20</f>
        <v>195822.03999999998</v>
      </c>
      <c r="AA20" s="219"/>
    </row>
    <row r="21" spans="1:27" ht="14.25" customHeight="1">
      <c r="A21" s="105"/>
      <c r="B21" s="105"/>
      <c r="C21" s="105"/>
      <c r="D21" s="105"/>
      <c r="E21" s="105"/>
      <c r="F21" s="105"/>
      <c r="G21" s="105"/>
      <c r="H21" s="105"/>
      <c r="I21" s="105"/>
      <c r="J21" s="186"/>
      <c r="K21" s="187"/>
      <c r="L21" s="187"/>
      <c r="M21" s="187"/>
    </row>
    <row r="22" spans="1:27" ht="15.75" customHeight="1">
      <c r="A22" s="104"/>
      <c r="B22" s="12"/>
      <c r="C22" s="12"/>
      <c r="D22" s="12"/>
    </row>
    <row r="23" spans="1:27" ht="15.75" customHeight="1">
      <c r="A23" s="105"/>
    </row>
    <row r="24" spans="1:27" ht="15.75" customHeight="1">
      <c r="A24" s="105"/>
    </row>
    <row r="25" spans="1:27" ht="15.75" customHeight="1">
      <c r="A25" s="105"/>
      <c r="D25" s="106"/>
      <c r="H25" s="106"/>
      <c r="I25" s="106"/>
      <c r="J25" s="106"/>
    </row>
    <row r="26" spans="1:27" ht="15.75" customHeight="1">
      <c r="A26" s="105"/>
      <c r="D26" s="106"/>
      <c r="H26" s="243"/>
      <c r="I26" s="201"/>
      <c r="J26" s="201"/>
    </row>
    <row r="27" spans="1:27" ht="15.75" customHeight="1">
      <c r="A27" s="105"/>
    </row>
    <row r="28" spans="1:27" ht="15.75" customHeight="1">
      <c r="A28" s="105"/>
    </row>
    <row r="29" spans="1:27" ht="15.75" customHeight="1">
      <c r="A29" s="105"/>
    </row>
    <row r="30" spans="1:27" ht="15.75" customHeight="1">
      <c r="A30" s="105"/>
    </row>
    <row r="31" spans="1:27" ht="15.75" customHeight="1">
      <c r="A31" s="105"/>
    </row>
    <row r="32" spans="1:27" ht="15.75" customHeight="1">
      <c r="A32" s="105"/>
    </row>
    <row r="33" spans="1:1" ht="15.75" customHeight="1">
      <c r="A33" s="105"/>
    </row>
    <row r="34" spans="1:1" ht="15.75" customHeight="1">
      <c r="A34" s="105"/>
    </row>
    <row r="35" spans="1:1" ht="15.75" customHeight="1">
      <c r="A35" s="105"/>
    </row>
    <row r="36" spans="1:1" ht="15.75" customHeight="1">
      <c r="A36" s="105"/>
    </row>
    <row r="37" spans="1:1" ht="15.75" customHeight="1">
      <c r="A37" s="105"/>
    </row>
    <row r="38" spans="1:1" ht="15.75" customHeight="1">
      <c r="A38" s="105"/>
    </row>
    <row r="39" spans="1:1" ht="15.75" customHeight="1">
      <c r="A39" s="105"/>
    </row>
    <row r="40" spans="1:1" ht="15.75" customHeight="1">
      <c r="A40" s="105"/>
    </row>
    <row r="41" spans="1:1" ht="15.75" customHeight="1">
      <c r="A41" s="105"/>
    </row>
    <row r="42" spans="1:1" ht="15.75" customHeight="1">
      <c r="A42" s="105"/>
    </row>
    <row r="43" spans="1:1" ht="15.75" customHeight="1">
      <c r="A43" s="105"/>
    </row>
    <row r="44" spans="1:1" ht="15.75" customHeight="1">
      <c r="A44" s="105"/>
    </row>
    <row r="45" spans="1:1" ht="15.75" customHeight="1">
      <c r="A45" s="105"/>
    </row>
    <row r="46" spans="1:1" ht="15.75" customHeight="1">
      <c r="A46" s="105"/>
    </row>
    <row r="47" spans="1:1" ht="15.75" customHeight="1">
      <c r="A47" s="105"/>
    </row>
    <row r="48" spans="1:1" ht="15.75" customHeight="1">
      <c r="A48" s="105"/>
    </row>
    <row r="49" spans="1:1" ht="15.75" customHeight="1">
      <c r="A49" s="105"/>
    </row>
    <row r="50" spans="1:1" ht="15.75" customHeight="1">
      <c r="A50" s="105"/>
    </row>
    <row r="51" spans="1:1" ht="15.75" customHeight="1">
      <c r="A51" s="105"/>
    </row>
    <row r="52" spans="1:1" ht="15.75" customHeight="1">
      <c r="A52" s="105"/>
    </row>
    <row r="53" spans="1:1" ht="15.75" customHeight="1">
      <c r="A53" s="105"/>
    </row>
    <row r="54" spans="1:1" ht="15.75" customHeight="1">
      <c r="A54" s="105"/>
    </row>
    <row r="55" spans="1:1" ht="15.75" customHeight="1">
      <c r="A55" s="105"/>
    </row>
    <row r="56" spans="1:1" ht="15.75" customHeight="1">
      <c r="A56" s="105"/>
    </row>
    <row r="57" spans="1:1" ht="15.75" customHeight="1">
      <c r="A57" s="105"/>
    </row>
    <row r="58" spans="1:1" ht="15.75" customHeight="1">
      <c r="A58" s="105"/>
    </row>
    <row r="59" spans="1:1" ht="15.75" customHeight="1">
      <c r="A59" s="105"/>
    </row>
    <row r="60" spans="1:1" ht="15.75" customHeight="1">
      <c r="A60" s="105"/>
    </row>
    <row r="61" spans="1:1" ht="15.75" customHeight="1">
      <c r="A61" s="105"/>
    </row>
    <row r="62" spans="1:1" ht="15.75" customHeight="1">
      <c r="A62" s="105"/>
    </row>
    <row r="63" spans="1:1" ht="15.75" customHeight="1">
      <c r="A63" s="105"/>
    </row>
    <row r="64" spans="1:1" ht="15.75" customHeight="1">
      <c r="A64" s="105"/>
    </row>
    <row r="65" spans="1:1" ht="15.75" customHeight="1">
      <c r="A65" s="105"/>
    </row>
    <row r="66" spans="1:1" ht="15.75" customHeight="1">
      <c r="A66" s="105"/>
    </row>
    <row r="67" spans="1:1" ht="15.75" customHeight="1">
      <c r="A67" s="105"/>
    </row>
    <row r="68" spans="1:1" ht="15.75" customHeight="1">
      <c r="A68" s="105"/>
    </row>
    <row r="69" spans="1:1" ht="15.75" customHeight="1">
      <c r="A69" s="105"/>
    </row>
    <row r="70" spans="1:1" ht="15.75" customHeight="1">
      <c r="A70" s="105"/>
    </row>
    <row r="71" spans="1:1" ht="15.75" customHeight="1">
      <c r="A71" s="105"/>
    </row>
    <row r="72" spans="1:1" ht="15.75" customHeight="1">
      <c r="A72" s="105"/>
    </row>
    <row r="73" spans="1:1" ht="15.75" customHeight="1">
      <c r="A73" s="105"/>
    </row>
    <row r="74" spans="1:1" ht="15.75" customHeight="1">
      <c r="A74" s="105"/>
    </row>
    <row r="75" spans="1:1" ht="15.75" customHeight="1">
      <c r="A75" s="105"/>
    </row>
    <row r="76" spans="1:1" ht="15.75" customHeight="1">
      <c r="A76" s="105"/>
    </row>
    <row r="77" spans="1:1" ht="15.75" customHeight="1">
      <c r="A77" s="105"/>
    </row>
    <row r="78" spans="1:1" ht="15.75" customHeight="1">
      <c r="A78" s="105"/>
    </row>
    <row r="79" spans="1:1" ht="15.75" customHeight="1">
      <c r="A79" s="105"/>
    </row>
    <row r="80" spans="1:1" ht="15.75" customHeight="1">
      <c r="A80" s="105"/>
    </row>
    <row r="81" spans="1:1" ht="15.75" customHeight="1">
      <c r="A81" s="105"/>
    </row>
    <row r="82" spans="1:1" ht="15.75" customHeight="1">
      <c r="A82" s="105"/>
    </row>
    <row r="83" spans="1:1" ht="15.75" customHeight="1">
      <c r="A83" s="105"/>
    </row>
    <row r="84" spans="1:1" ht="15.75" customHeight="1">
      <c r="A84" s="105"/>
    </row>
    <row r="85" spans="1:1" ht="15.75" customHeight="1">
      <c r="A85" s="105"/>
    </row>
    <row r="86" spans="1:1" ht="15.75" customHeight="1">
      <c r="A86" s="105"/>
    </row>
    <row r="87" spans="1:1" ht="15.75" customHeight="1">
      <c r="A87" s="105"/>
    </row>
    <row r="88" spans="1:1" ht="15.75" customHeight="1">
      <c r="A88" s="105"/>
    </row>
    <row r="89" spans="1:1" ht="15.75" customHeight="1">
      <c r="A89" s="105"/>
    </row>
    <row r="90" spans="1:1" ht="15.75" customHeight="1">
      <c r="A90" s="105"/>
    </row>
    <row r="91" spans="1:1" ht="15.75" customHeight="1">
      <c r="A91" s="105"/>
    </row>
    <row r="92" spans="1:1" ht="15.75" customHeight="1">
      <c r="A92" s="105"/>
    </row>
    <row r="93" spans="1:1" ht="15.75" customHeight="1">
      <c r="A93" s="105"/>
    </row>
    <row r="94" spans="1:1" ht="15.75" customHeight="1">
      <c r="A94" s="105"/>
    </row>
    <row r="95" spans="1:1" ht="15.75" customHeight="1">
      <c r="A95" s="105"/>
    </row>
    <row r="96" spans="1:1" ht="15.75" customHeight="1">
      <c r="A96" s="105"/>
    </row>
    <row r="97" spans="1:1" ht="15.75" customHeight="1">
      <c r="A97" s="105"/>
    </row>
    <row r="98" spans="1:1" ht="15.75" customHeight="1">
      <c r="A98" s="105"/>
    </row>
    <row r="99" spans="1:1" ht="15.75" customHeight="1">
      <c r="A99" s="105"/>
    </row>
    <row r="100" spans="1:1" ht="15.75" customHeight="1">
      <c r="A100" s="105"/>
    </row>
    <row r="101" spans="1:1" ht="15.75" customHeight="1">
      <c r="A101" s="105"/>
    </row>
    <row r="102" spans="1:1" ht="15.75" customHeight="1">
      <c r="A102" s="105"/>
    </row>
    <row r="103" spans="1:1" ht="15.75" customHeight="1">
      <c r="A103" s="105"/>
    </row>
    <row r="104" spans="1:1" ht="15.75" customHeight="1">
      <c r="A104" s="105"/>
    </row>
    <row r="105" spans="1:1" ht="15.75" customHeight="1">
      <c r="A105" s="105"/>
    </row>
    <row r="106" spans="1:1" ht="15.75" customHeight="1">
      <c r="A106" s="105"/>
    </row>
    <row r="107" spans="1:1" ht="15.75" customHeight="1">
      <c r="A107" s="105"/>
    </row>
    <row r="108" spans="1:1" ht="15.75" customHeight="1">
      <c r="A108" s="105"/>
    </row>
    <row r="109" spans="1:1" ht="15.75" customHeight="1">
      <c r="A109" s="105"/>
    </row>
    <row r="110" spans="1:1" ht="15.75" customHeight="1">
      <c r="A110" s="105"/>
    </row>
    <row r="111" spans="1:1" ht="15.75" customHeight="1">
      <c r="A111" s="105"/>
    </row>
    <row r="112" spans="1:1" ht="15.75" customHeight="1">
      <c r="A112" s="105"/>
    </row>
    <row r="113" spans="1:1" ht="15.75" customHeight="1">
      <c r="A113" s="105"/>
    </row>
    <row r="114" spans="1:1" ht="15.75" customHeight="1">
      <c r="A114" s="105"/>
    </row>
    <row r="115" spans="1:1" ht="15.75" customHeight="1">
      <c r="A115" s="105"/>
    </row>
    <row r="116" spans="1:1" ht="15.75" customHeight="1">
      <c r="A116" s="105"/>
    </row>
    <row r="117" spans="1:1" ht="15.75" customHeight="1">
      <c r="A117" s="105"/>
    </row>
    <row r="118" spans="1:1" ht="15.75" customHeight="1">
      <c r="A118" s="105"/>
    </row>
    <row r="119" spans="1:1" ht="15.75" customHeight="1">
      <c r="A119" s="105"/>
    </row>
    <row r="120" spans="1:1" ht="15.75" customHeight="1">
      <c r="A120" s="105"/>
    </row>
    <row r="121" spans="1:1" ht="15.75" customHeight="1">
      <c r="A121" s="105"/>
    </row>
    <row r="122" spans="1:1" ht="15.75" customHeight="1">
      <c r="A122" s="105"/>
    </row>
    <row r="123" spans="1:1" ht="15.75" customHeight="1">
      <c r="A123" s="105"/>
    </row>
    <row r="124" spans="1:1" ht="15.75" customHeight="1">
      <c r="A124" s="105"/>
    </row>
    <row r="125" spans="1:1" ht="15.75" customHeight="1">
      <c r="A125" s="105"/>
    </row>
    <row r="126" spans="1:1" ht="15.75" customHeight="1">
      <c r="A126" s="105"/>
    </row>
    <row r="127" spans="1:1" ht="15.75" customHeight="1">
      <c r="A127" s="105"/>
    </row>
    <row r="128" spans="1:1" ht="15.75" customHeight="1">
      <c r="A128" s="105"/>
    </row>
    <row r="129" spans="1:1" ht="15.75" customHeight="1">
      <c r="A129" s="105"/>
    </row>
    <row r="130" spans="1:1" ht="15.75" customHeight="1">
      <c r="A130" s="105"/>
    </row>
    <row r="131" spans="1:1" ht="15.75" customHeight="1">
      <c r="A131" s="105"/>
    </row>
    <row r="132" spans="1:1" ht="15.75" customHeight="1">
      <c r="A132" s="105"/>
    </row>
    <row r="133" spans="1:1" ht="15.75" customHeight="1">
      <c r="A133" s="105"/>
    </row>
    <row r="134" spans="1:1" ht="15.75" customHeight="1">
      <c r="A134" s="105"/>
    </row>
    <row r="135" spans="1:1" ht="15.75" customHeight="1">
      <c r="A135" s="105"/>
    </row>
    <row r="136" spans="1:1" ht="15.75" customHeight="1">
      <c r="A136" s="105"/>
    </row>
    <row r="137" spans="1:1" ht="15.75" customHeight="1">
      <c r="A137" s="105"/>
    </row>
    <row r="138" spans="1:1" ht="15.75" customHeight="1">
      <c r="A138" s="105"/>
    </row>
    <row r="139" spans="1:1" ht="15.75" customHeight="1">
      <c r="A139" s="105"/>
    </row>
    <row r="140" spans="1:1" ht="15.75" customHeight="1">
      <c r="A140" s="105"/>
    </row>
    <row r="141" spans="1:1" ht="15.75" customHeight="1">
      <c r="A141" s="105"/>
    </row>
    <row r="142" spans="1:1" ht="15.75" customHeight="1">
      <c r="A142" s="105"/>
    </row>
    <row r="143" spans="1:1" ht="15.75" customHeight="1">
      <c r="A143" s="105"/>
    </row>
    <row r="144" spans="1:1" ht="15.75" customHeight="1">
      <c r="A144" s="105"/>
    </row>
    <row r="145" spans="1:1" ht="15.75" customHeight="1">
      <c r="A145" s="105"/>
    </row>
    <row r="146" spans="1:1" ht="15.75" customHeight="1">
      <c r="A146" s="105"/>
    </row>
    <row r="147" spans="1:1" ht="15.75" customHeight="1">
      <c r="A147" s="105"/>
    </row>
    <row r="148" spans="1:1" ht="15.75" customHeight="1">
      <c r="A148" s="105"/>
    </row>
    <row r="149" spans="1:1" ht="15.75" customHeight="1">
      <c r="A149" s="105"/>
    </row>
    <row r="150" spans="1:1" ht="15.75" customHeight="1">
      <c r="A150" s="105"/>
    </row>
    <row r="151" spans="1:1" ht="15.75" customHeight="1">
      <c r="A151" s="105"/>
    </row>
    <row r="152" spans="1:1" ht="15.75" customHeight="1">
      <c r="A152" s="105"/>
    </row>
    <row r="153" spans="1:1" ht="15.75" customHeight="1">
      <c r="A153" s="105"/>
    </row>
    <row r="154" spans="1:1" ht="15.75" customHeight="1">
      <c r="A154" s="105"/>
    </row>
    <row r="155" spans="1:1" ht="15.75" customHeight="1">
      <c r="A155" s="105"/>
    </row>
    <row r="156" spans="1:1" ht="15.75" customHeight="1">
      <c r="A156" s="105"/>
    </row>
    <row r="157" spans="1:1" ht="15.75" customHeight="1">
      <c r="A157" s="105"/>
    </row>
    <row r="158" spans="1:1" ht="15.75" customHeight="1">
      <c r="A158" s="105"/>
    </row>
    <row r="159" spans="1:1" ht="15.75" customHeight="1">
      <c r="A159" s="105"/>
    </row>
    <row r="160" spans="1:1" ht="15.75" customHeight="1">
      <c r="A160" s="105"/>
    </row>
    <row r="161" spans="1:1" ht="15.75" customHeight="1">
      <c r="A161" s="105"/>
    </row>
    <row r="162" spans="1:1" ht="15.75" customHeight="1">
      <c r="A162" s="105"/>
    </row>
    <row r="163" spans="1:1" ht="15.75" customHeight="1">
      <c r="A163" s="105"/>
    </row>
    <row r="164" spans="1:1" ht="15.75" customHeight="1">
      <c r="A164" s="105"/>
    </row>
    <row r="165" spans="1:1" ht="15.75" customHeight="1">
      <c r="A165" s="105"/>
    </row>
    <row r="166" spans="1:1" ht="15.75" customHeight="1">
      <c r="A166" s="105"/>
    </row>
    <row r="167" spans="1:1" ht="15.75" customHeight="1">
      <c r="A167" s="105"/>
    </row>
    <row r="168" spans="1:1" ht="15.75" customHeight="1">
      <c r="A168" s="105"/>
    </row>
    <row r="169" spans="1:1" ht="15.75" customHeight="1">
      <c r="A169" s="105"/>
    </row>
    <row r="170" spans="1:1" ht="15.75" customHeight="1">
      <c r="A170" s="105"/>
    </row>
    <row r="171" spans="1:1" ht="15.75" customHeight="1">
      <c r="A171" s="105"/>
    </row>
    <row r="172" spans="1:1" ht="15.75" customHeight="1">
      <c r="A172" s="105"/>
    </row>
    <row r="173" spans="1:1" ht="15.75" customHeight="1">
      <c r="A173" s="105"/>
    </row>
    <row r="174" spans="1:1" ht="15.75" customHeight="1">
      <c r="A174" s="105"/>
    </row>
    <row r="175" spans="1:1" ht="15.75" customHeight="1">
      <c r="A175" s="105"/>
    </row>
    <row r="176" spans="1:1" ht="15.75" customHeight="1">
      <c r="A176" s="105"/>
    </row>
    <row r="177" spans="1:1" ht="15.75" customHeight="1">
      <c r="A177" s="105"/>
    </row>
    <row r="178" spans="1:1" ht="15.75" customHeight="1">
      <c r="A178" s="105"/>
    </row>
    <row r="179" spans="1:1" ht="15.75" customHeight="1">
      <c r="A179" s="105"/>
    </row>
    <row r="180" spans="1:1" ht="15.75" customHeight="1">
      <c r="A180" s="105"/>
    </row>
    <row r="181" spans="1:1" ht="15.75" customHeight="1">
      <c r="A181" s="105"/>
    </row>
    <row r="182" spans="1:1" ht="15.75" customHeight="1">
      <c r="A182" s="105"/>
    </row>
    <row r="183" spans="1:1" ht="15.75" customHeight="1">
      <c r="A183" s="105"/>
    </row>
    <row r="184" spans="1:1" ht="15.75" customHeight="1">
      <c r="A184" s="105"/>
    </row>
    <row r="185" spans="1:1" ht="15.75" customHeight="1">
      <c r="A185" s="105"/>
    </row>
    <row r="186" spans="1:1" ht="15.75" customHeight="1">
      <c r="A186" s="105"/>
    </row>
    <row r="187" spans="1:1" ht="15.75" customHeight="1">
      <c r="A187" s="105"/>
    </row>
    <row r="188" spans="1:1" ht="15.75" customHeight="1">
      <c r="A188" s="105"/>
    </row>
    <row r="189" spans="1:1" ht="15.75" customHeight="1">
      <c r="A189" s="105"/>
    </row>
    <row r="190" spans="1:1" ht="15.75" customHeight="1">
      <c r="A190" s="105"/>
    </row>
    <row r="191" spans="1:1" ht="15.75" customHeight="1">
      <c r="A191" s="105"/>
    </row>
    <row r="192" spans="1:1" ht="15.75" customHeight="1">
      <c r="A192" s="105"/>
    </row>
    <row r="193" spans="1:1" ht="15.75" customHeight="1">
      <c r="A193" s="105"/>
    </row>
    <row r="194" spans="1:1" ht="15.75" customHeight="1">
      <c r="A194" s="105"/>
    </row>
    <row r="195" spans="1:1" ht="15.75" customHeight="1">
      <c r="A195" s="105"/>
    </row>
    <row r="196" spans="1:1" ht="15.75" customHeight="1">
      <c r="A196" s="105"/>
    </row>
    <row r="197" spans="1:1" ht="15.75" customHeight="1">
      <c r="A197" s="105"/>
    </row>
    <row r="198" spans="1:1" ht="15.75" customHeight="1">
      <c r="A198" s="105"/>
    </row>
    <row r="199" spans="1:1" ht="15.75" customHeight="1">
      <c r="A199" s="105"/>
    </row>
    <row r="200" spans="1:1" ht="15.75" customHeight="1">
      <c r="A200" s="105"/>
    </row>
    <row r="201" spans="1:1" ht="15.75" customHeight="1">
      <c r="A201" s="105"/>
    </row>
    <row r="202" spans="1:1" ht="15.75" customHeight="1">
      <c r="A202" s="105"/>
    </row>
    <row r="203" spans="1:1" ht="15.75" customHeight="1">
      <c r="A203" s="105"/>
    </row>
    <row r="204" spans="1:1" ht="15.75" customHeight="1">
      <c r="A204" s="105"/>
    </row>
    <row r="205" spans="1:1" ht="15.75" customHeight="1">
      <c r="A205" s="105"/>
    </row>
    <row r="206" spans="1:1" ht="15.75" customHeight="1">
      <c r="A206" s="105"/>
    </row>
    <row r="207" spans="1:1" ht="15.75" customHeight="1">
      <c r="A207" s="105"/>
    </row>
    <row r="208" spans="1:1" ht="15.75" customHeight="1">
      <c r="A208" s="105"/>
    </row>
    <row r="209" spans="1:1" ht="15.75" customHeight="1">
      <c r="A209" s="105"/>
    </row>
    <row r="210" spans="1:1" ht="15.75" customHeight="1">
      <c r="A210" s="105"/>
    </row>
    <row r="211" spans="1:1" ht="15.75" customHeight="1">
      <c r="A211" s="105"/>
    </row>
    <row r="212" spans="1:1" ht="15.75" customHeight="1">
      <c r="A212" s="105"/>
    </row>
    <row r="213" spans="1:1" ht="15.75" customHeight="1">
      <c r="A213" s="105"/>
    </row>
    <row r="214" spans="1:1" ht="15.75" customHeight="1">
      <c r="A214" s="105"/>
    </row>
    <row r="215" spans="1:1" ht="15.75" customHeight="1">
      <c r="A215" s="105"/>
    </row>
    <row r="216" spans="1:1" ht="15.75" customHeight="1">
      <c r="A216" s="105"/>
    </row>
    <row r="217" spans="1:1" ht="15.75" customHeight="1">
      <c r="A217" s="105"/>
    </row>
    <row r="218" spans="1:1" ht="15.75" customHeight="1">
      <c r="A218" s="105"/>
    </row>
    <row r="219" spans="1:1" ht="15.75" customHeight="1">
      <c r="A219" s="105"/>
    </row>
    <row r="220" spans="1:1" ht="15.75" customHeight="1">
      <c r="A220" s="105"/>
    </row>
    <row r="221" spans="1:1" ht="15.75" customHeight="1">
      <c r="A221" s="105"/>
    </row>
    <row r="222" spans="1:1" ht="15.75" customHeight="1">
      <c r="A222" s="105"/>
    </row>
    <row r="223" spans="1:1" ht="15.75" customHeight="1">
      <c r="A223" s="105"/>
    </row>
    <row r="224" spans="1:1" ht="15.75" customHeight="1">
      <c r="A224" s="105"/>
    </row>
    <row r="225" spans="1:1" ht="15.75" customHeight="1">
      <c r="A225" s="105"/>
    </row>
    <row r="226" spans="1:1" ht="15.75" customHeight="1">
      <c r="A226" s="105"/>
    </row>
    <row r="227" spans="1:1" ht="15.75" customHeight="1">
      <c r="A227" s="105"/>
    </row>
    <row r="228" spans="1:1" ht="15.75" customHeight="1">
      <c r="A228" s="105"/>
    </row>
    <row r="229" spans="1:1" ht="15.75" customHeight="1">
      <c r="A229" s="105"/>
    </row>
    <row r="230" spans="1:1" ht="15.75" customHeight="1">
      <c r="A230" s="105"/>
    </row>
    <row r="231" spans="1:1" ht="15.75" customHeight="1">
      <c r="A231" s="105"/>
    </row>
    <row r="232" spans="1:1" ht="15.75" customHeight="1">
      <c r="A232" s="105"/>
    </row>
    <row r="233" spans="1:1" ht="15.75" customHeight="1">
      <c r="A233" s="105"/>
    </row>
    <row r="234" spans="1:1" ht="15.75" customHeight="1">
      <c r="A234" s="105"/>
    </row>
    <row r="235" spans="1:1" ht="15.75" customHeight="1">
      <c r="A235" s="105"/>
    </row>
    <row r="236" spans="1:1" ht="15.75" customHeight="1">
      <c r="A236" s="105"/>
    </row>
    <row r="237" spans="1:1" ht="15.75" customHeight="1">
      <c r="A237" s="105"/>
    </row>
    <row r="238" spans="1:1" ht="15.75" customHeight="1">
      <c r="A238" s="105"/>
    </row>
    <row r="239" spans="1:1" ht="15.75" customHeight="1">
      <c r="A239" s="105"/>
    </row>
    <row r="240" spans="1:1" ht="15.75" customHeight="1">
      <c r="A240" s="105"/>
    </row>
    <row r="241" spans="1:1" ht="15.75" customHeight="1">
      <c r="A241" s="105"/>
    </row>
    <row r="242" spans="1:1" ht="15.75" customHeight="1">
      <c r="A242" s="105"/>
    </row>
    <row r="243" spans="1:1" ht="15.75" customHeight="1">
      <c r="A243" s="105"/>
    </row>
    <row r="244" spans="1:1" ht="15.75" customHeight="1">
      <c r="A244" s="105"/>
    </row>
    <row r="245" spans="1:1" ht="15.75" customHeight="1">
      <c r="A245" s="105"/>
    </row>
    <row r="246" spans="1:1" ht="15.75" customHeight="1">
      <c r="A246" s="105"/>
    </row>
    <row r="247" spans="1:1" ht="15.75" customHeight="1">
      <c r="A247" s="105"/>
    </row>
    <row r="248" spans="1:1" ht="15.75" customHeight="1">
      <c r="A248" s="105"/>
    </row>
    <row r="249" spans="1:1" ht="15.75" customHeight="1">
      <c r="A249" s="105"/>
    </row>
    <row r="250" spans="1:1" ht="15.75" customHeight="1">
      <c r="A250" s="105"/>
    </row>
    <row r="251" spans="1:1" ht="15.75" customHeight="1">
      <c r="A251" s="105"/>
    </row>
    <row r="252" spans="1:1" ht="15.75" customHeight="1">
      <c r="A252" s="105"/>
    </row>
    <row r="253" spans="1:1" ht="15.75" customHeight="1">
      <c r="A253" s="105"/>
    </row>
    <row r="254" spans="1:1" ht="15.75" customHeight="1">
      <c r="A254" s="105"/>
    </row>
    <row r="255" spans="1:1" ht="15.75" customHeight="1">
      <c r="A255" s="105"/>
    </row>
    <row r="256" spans="1:1" ht="15.75" customHeight="1">
      <c r="A256" s="105"/>
    </row>
    <row r="257" spans="1:1" ht="15.75" customHeight="1">
      <c r="A257" s="105"/>
    </row>
    <row r="258" spans="1:1" ht="15.75" customHeight="1">
      <c r="A258" s="105"/>
    </row>
    <row r="259" spans="1:1" ht="15.75" customHeight="1">
      <c r="A259" s="105"/>
    </row>
    <row r="260" spans="1:1" ht="15.75" customHeight="1">
      <c r="A260" s="105"/>
    </row>
    <row r="261" spans="1:1" ht="15.75" customHeight="1">
      <c r="A261" s="105"/>
    </row>
    <row r="262" spans="1:1" ht="15.75" customHeight="1">
      <c r="A262" s="105"/>
    </row>
    <row r="263" spans="1:1" ht="15.75" customHeight="1">
      <c r="A263" s="105"/>
    </row>
    <row r="264" spans="1:1" ht="15.75" customHeight="1">
      <c r="A264" s="105"/>
    </row>
    <row r="265" spans="1:1" ht="15.75" customHeight="1">
      <c r="A265" s="105"/>
    </row>
    <row r="266" spans="1:1" ht="15.75" customHeight="1">
      <c r="A266" s="105"/>
    </row>
    <row r="267" spans="1:1" ht="15.75" customHeight="1">
      <c r="A267" s="105"/>
    </row>
    <row r="268" spans="1:1" ht="15.75" customHeight="1">
      <c r="A268" s="105"/>
    </row>
    <row r="269" spans="1:1" ht="15.75" customHeight="1">
      <c r="A269" s="105"/>
    </row>
    <row r="270" spans="1:1" ht="15.75" customHeight="1">
      <c r="A270" s="105"/>
    </row>
    <row r="271" spans="1:1" ht="15.75" customHeight="1">
      <c r="A271" s="105"/>
    </row>
    <row r="272" spans="1:1" ht="15.75" customHeight="1">
      <c r="A272" s="105"/>
    </row>
    <row r="273" spans="1:1" ht="15.75" customHeight="1">
      <c r="A273" s="105"/>
    </row>
    <row r="274" spans="1:1" ht="15.75" customHeight="1">
      <c r="A274" s="105"/>
    </row>
    <row r="275" spans="1:1" ht="15.75" customHeight="1">
      <c r="A275" s="105"/>
    </row>
    <row r="276" spans="1:1" ht="15.75" customHeight="1">
      <c r="A276" s="105"/>
    </row>
    <row r="277" spans="1:1" ht="15.75" customHeight="1">
      <c r="A277" s="105"/>
    </row>
    <row r="278" spans="1:1" ht="15.75" customHeight="1">
      <c r="A278" s="105"/>
    </row>
    <row r="279" spans="1:1" ht="15.75" customHeight="1">
      <c r="A279" s="105"/>
    </row>
    <row r="280" spans="1:1" ht="15.75" customHeight="1">
      <c r="A280" s="105"/>
    </row>
    <row r="281" spans="1:1" ht="15.75" customHeight="1">
      <c r="A281" s="105"/>
    </row>
    <row r="282" spans="1:1" ht="15.75" customHeight="1">
      <c r="A282" s="105"/>
    </row>
    <row r="283" spans="1:1" ht="15.75" customHeight="1">
      <c r="A283" s="105"/>
    </row>
    <row r="284" spans="1:1" ht="15.75" customHeight="1">
      <c r="A284" s="105"/>
    </row>
    <row r="285" spans="1:1" ht="15.75" customHeight="1">
      <c r="A285" s="105"/>
    </row>
    <row r="286" spans="1:1" ht="15.75" customHeight="1">
      <c r="A286" s="105"/>
    </row>
    <row r="287" spans="1:1" ht="15.75" customHeight="1">
      <c r="A287" s="105"/>
    </row>
    <row r="288" spans="1:1" ht="15.75" customHeight="1">
      <c r="A288" s="105"/>
    </row>
    <row r="289" spans="1:1" ht="15.75" customHeight="1">
      <c r="A289" s="105"/>
    </row>
    <row r="290" spans="1:1" ht="15.75" customHeight="1">
      <c r="A290" s="105"/>
    </row>
    <row r="291" spans="1:1" ht="15.75" customHeight="1">
      <c r="A291" s="105"/>
    </row>
    <row r="292" spans="1:1" ht="15.75" customHeight="1">
      <c r="A292" s="105"/>
    </row>
    <row r="293" spans="1:1" ht="15.75" customHeight="1">
      <c r="A293" s="105"/>
    </row>
    <row r="294" spans="1:1" ht="15.75" customHeight="1">
      <c r="A294" s="105"/>
    </row>
    <row r="295" spans="1:1" ht="15.75" customHeight="1">
      <c r="A295" s="105"/>
    </row>
    <row r="296" spans="1:1" ht="15.75" customHeight="1">
      <c r="A296" s="105"/>
    </row>
    <row r="297" spans="1:1" ht="15.75" customHeight="1">
      <c r="A297" s="105"/>
    </row>
    <row r="298" spans="1:1" ht="15.75" customHeight="1">
      <c r="A298" s="105"/>
    </row>
    <row r="299" spans="1:1" ht="15.75" customHeight="1">
      <c r="A299" s="105"/>
    </row>
    <row r="300" spans="1:1" ht="15.75" customHeight="1">
      <c r="A300" s="105"/>
    </row>
    <row r="301" spans="1:1" ht="15.75" customHeight="1">
      <c r="A301" s="105"/>
    </row>
    <row r="302" spans="1:1" ht="15.75" customHeight="1">
      <c r="A302" s="105"/>
    </row>
    <row r="303" spans="1:1" ht="15.75" customHeight="1">
      <c r="A303" s="105"/>
    </row>
    <row r="304" spans="1:1" ht="15.75" customHeight="1">
      <c r="A304" s="105"/>
    </row>
    <row r="305" spans="1:1" ht="15.75" customHeight="1">
      <c r="A305" s="105"/>
    </row>
    <row r="306" spans="1:1" ht="15.75" customHeight="1">
      <c r="A306" s="105"/>
    </row>
    <row r="307" spans="1:1" ht="15.75" customHeight="1">
      <c r="A307" s="105"/>
    </row>
    <row r="308" spans="1:1" ht="15.75" customHeight="1">
      <c r="A308" s="105"/>
    </row>
    <row r="309" spans="1:1" ht="15.75" customHeight="1">
      <c r="A309" s="105"/>
    </row>
    <row r="310" spans="1:1" ht="15.75" customHeight="1">
      <c r="A310" s="105"/>
    </row>
    <row r="311" spans="1:1" ht="15.75" customHeight="1">
      <c r="A311" s="105"/>
    </row>
    <row r="312" spans="1:1" ht="15.75" customHeight="1">
      <c r="A312" s="105"/>
    </row>
    <row r="313" spans="1:1" ht="15.75" customHeight="1">
      <c r="A313" s="105"/>
    </row>
    <row r="314" spans="1:1" ht="15.75" customHeight="1">
      <c r="A314" s="105"/>
    </row>
    <row r="315" spans="1:1" ht="15.75" customHeight="1">
      <c r="A315" s="105"/>
    </row>
    <row r="316" spans="1:1" ht="15.75" customHeight="1">
      <c r="A316" s="105"/>
    </row>
    <row r="317" spans="1:1" ht="15.75" customHeight="1">
      <c r="A317" s="105"/>
    </row>
    <row r="318" spans="1:1" ht="15.75" customHeight="1">
      <c r="A318" s="105"/>
    </row>
    <row r="319" spans="1:1" ht="15.75" customHeight="1">
      <c r="A319" s="105"/>
    </row>
    <row r="320" spans="1:1" ht="15.75" customHeight="1">
      <c r="A320" s="105"/>
    </row>
    <row r="321" spans="1:1" ht="15.75" customHeight="1">
      <c r="A321" s="105"/>
    </row>
    <row r="322" spans="1:1" ht="15.75" customHeight="1">
      <c r="A322" s="105"/>
    </row>
    <row r="323" spans="1:1" ht="15.75" customHeight="1">
      <c r="A323" s="105"/>
    </row>
    <row r="324" spans="1:1" ht="15.75" customHeight="1">
      <c r="A324" s="105"/>
    </row>
    <row r="325" spans="1:1" ht="15.75" customHeight="1">
      <c r="A325" s="105"/>
    </row>
    <row r="326" spans="1:1" ht="15.75" customHeight="1">
      <c r="A326" s="105"/>
    </row>
    <row r="327" spans="1:1" ht="15.75" customHeight="1">
      <c r="A327" s="105"/>
    </row>
    <row r="328" spans="1:1" ht="15.75" customHeight="1">
      <c r="A328" s="105"/>
    </row>
    <row r="329" spans="1:1" ht="15.75" customHeight="1">
      <c r="A329" s="105"/>
    </row>
    <row r="330" spans="1:1" ht="15.75" customHeight="1">
      <c r="A330" s="105"/>
    </row>
    <row r="331" spans="1:1" ht="15.75" customHeight="1">
      <c r="A331" s="105"/>
    </row>
    <row r="332" spans="1:1" ht="15.75" customHeight="1">
      <c r="A332" s="105"/>
    </row>
    <row r="333" spans="1:1" ht="15.75" customHeight="1">
      <c r="A333" s="105"/>
    </row>
    <row r="334" spans="1:1" ht="15.75" customHeight="1">
      <c r="A334" s="105"/>
    </row>
    <row r="335" spans="1:1" ht="15.75" customHeight="1">
      <c r="A335" s="105"/>
    </row>
    <row r="336" spans="1:1" ht="15.75" customHeight="1">
      <c r="A336" s="105"/>
    </row>
    <row r="337" spans="1:1" ht="15.75" customHeight="1">
      <c r="A337" s="105"/>
    </row>
    <row r="338" spans="1:1" ht="15.75" customHeight="1">
      <c r="A338" s="105"/>
    </row>
    <row r="339" spans="1:1" ht="15.75" customHeight="1">
      <c r="A339" s="105"/>
    </row>
    <row r="340" spans="1:1" ht="15.75" customHeight="1">
      <c r="A340" s="105"/>
    </row>
    <row r="341" spans="1:1" ht="15.75" customHeight="1">
      <c r="A341" s="105"/>
    </row>
    <row r="342" spans="1:1" ht="15.75" customHeight="1">
      <c r="A342" s="105"/>
    </row>
    <row r="343" spans="1:1" ht="15.75" customHeight="1">
      <c r="A343" s="105"/>
    </row>
    <row r="344" spans="1:1" ht="15.75" customHeight="1">
      <c r="A344" s="105"/>
    </row>
    <row r="345" spans="1:1" ht="15.75" customHeight="1">
      <c r="A345" s="105"/>
    </row>
    <row r="346" spans="1:1" ht="15.75" customHeight="1">
      <c r="A346" s="105"/>
    </row>
    <row r="347" spans="1:1" ht="15.75" customHeight="1">
      <c r="A347" s="105"/>
    </row>
    <row r="348" spans="1:1" ht="15.75" customHeight="1">
      <c r="A348" s="105"/>
    </row>
    <row r="349" spans="1:1" ht="15.75" customHeight="1">
      <c r="A349" s="105"/>
    </row>
    <row r="350" spans="1:1" ht="15.75" customHeight="1">
      <c r="A350" s="105"/>
    </row>
    <row r="351" spans="1:1" ht="15.75" customHeight="1">
      <c r="A351" s="105"/>
    </row>
    <row r="352" spans="1:1" ht="15.75" customHeight="1">
      <c r="A352" s="105"/>
    </row>
    <row r="353" spans="1:1" ht="15.75" customHeight="1">
      <c r="A353" s="105"/>
    </row>
    <row r="354" spans="1:1" ht="15.75" customHeight="1">
      <c r="A354" s="105"/>
    </row>
    <row r="355" spans="1:1" ht="15.75" customHeight="1">
      <c r="A355" s="105"/>
    </row>
    <row r="356" spans="1:1" ht="15.75" customHeight="1">
      <c r="A356" s="105"/>
    </row>
    <row r="357" spans="1:1" ht="15.75" customHeight="1">
      <c r="A357" s="105"/>
    </row>
    <row r="358" spans="1:1" ht="15.75" customHeight="1">
      <c r="A358" s="105"/>
    </row>
    <row r="359" spans="1:1" ht="15.75" customHeight="1">
      <c r="A359" s="105"/>
    </row>
    <row r="360" spans="1:1" ht="15.75" customHeight="1">
      <c r="A360" s="105"/>
    </row>
    <row r="361" spans="1:1" ht="15.75" customHeight="1">
      <c r="A361" s="105"/>
    </row>
    <row r="362" spans="1:1" ht="15.75" customHeight="1">
      <c r="A362" s="105"/>
    </row>
    <row r="363" spans="1:1" ht="15.75" customHeight="1">
      <c r="A363" s="105"/>
    </row>
    <row r="364" spans="1:1" ht="15.75" customHeight="1">
      <c r="A364" s="105"/>
    </row>
    <row r="365" spans="1:1" ht="15.75" customHeight="1">
      <c r="A365" s="105"/>
    </row>
    <row r="366" spans="1:1" ht="15.75" customHeight="1">
      <c r="A366" s="105"/>
    </row>
    <row r="367" spans="1:1" ht="15.75" customHeight="1">
      <c r="A367" s="105"/>
    </row>
    <row r="368" spans="1:1" ht="15.75" customHeight="1">
      <c r="A368" s="105"/>
    </row>
    <row r="369" spans="1:1" ht="15.75" customHeight="1">
      <c r="A369" s="105"/>
    </row>
    <row r="370" spans="1:1" ht="15.75" customHeight="1">
      <c r="A370" s="105"/>
    </row>
    <row r="371" spans="1:1" ht="15.75" customHeight="1">
      <c r="A371" s="105"/>
    </row>
    <row r="372" spans="1:1" ht="15.75" customHeight="1">
      <c r="A372" s="105"/>
    </row>
    <row r="373" spans="1:1" ht="15.75" customHeight="1">
      <c r="A373" s="105"/>
    </row>
    <row r="374" spans="1:1" ht="15.75" customHeight="1">
      <c r="A374" s="105"/>
    </row>
    <row r="375" spans="1:1" ht="15.75" customHeight="1">
      <c r="A375" s="105"/>
    </row>
    <row r="376" spans="1:1" ht="15.75" customHeight="1">
      <c r="A376" s="105"/>
    </row>
    <row r="377" spans="1:1" ht="15.75" customHeight="1">
      <c r="A377" s="105"/>
    </row>
    <row r="378" spans="1:1" ht="15.75" customHeight="1">
      <c r="A378" s="105"/>
    </row>
    <row r="379" spans="1:1" ht="15.75" customHeight="1">
      <c r="A379" s="105"/>
    </row>
    <row r="380" spans="1:1" ht="15.75" customHeight="1">
      <c r="A380" s="105"/>
    </row>
    <row r="381" spans="1:1" ht="15.75" customHeight="1">
      <c r="A381" s="105"/>
    </row>
    <row r="382" spans="1:1" ht="15.75" customHeight="1">
      <c r="A382" s="105"/>
    </row>
    <row r="383" spans="1:1" ht="15.75" customHeight="1">
      <c r="A383" s="105"/>
    </row>
    <row r="384" spans="1:1" ht="15.75" customHeight="1">
      <c r="A384" s="105"/>
    </row>
    <row r="385" spans="1:1" ht="15.75" customHeight="1">
      <c r="A385" s="105"/>
    </row>
    <row r="386" spans="1:1" ht="15.75" customHeight="1">
      <c r="A386" s="105"/>
    </row>
    <row r="387" spans="1:1" ht="15.75" customHeight="1">
      <c r="A387" s="105"/>
    </row>
    <row r="388" spans="1:1" ht="15.75" customHeight="1">
      <c r="A388" s="105"/>
    </row>
    <row r="389" spans="1:1" ht="15.75" customHeight="1">
      <c r="A389" s="105"/>
    </row>
    <row r="390" spans="1:1" ht="15.75" customHeight="1">
      <c r="A390" s="105"/>
    </row>
    <row r="391" spans="1:1" ht="15.75" customHeight="1">
      <c r="A391" s="105"/>
    </row>
    <row r="392" spans="1:1" ht="15.75" customHeight="1">
      <c r="A392" s="105"/>
    </row>
    <row r="393" spans="1:1" ht="15.75" customHeight="1">
      <c r="A393" s="105"/>
    </row>
    <row r="394" spans="1:1" ht="15.75" customHeight="1">
      <c r="A394" s="105"/>
    </row>
    <row r="395" spans="1:1" ht="15.75" customHeight="1">
      <c r="A395" s="105"/>
    </row>
    <row r="396" spans="1:1" ht="15.75" customHeight="1">
      <c r="A396" s="105"/>
    </row>
    <row r="397" spans="1:1" ht="15.75" customHeight="1">
      <c r="A397" s="105"/>
    </row>
    <row r="398" spans="1:1" ht="15.75" customHeight="1">
      <c r="A398" s="105"/>
    </row>
    <row r="399" spans="1:1" ht="15.75" customHeight="1">
      <c r="A399" s="105"/>
    </row>
    <row r="400" spans="1:1" ht="15.75" customHeight="1">
      <c r="A400" s="105"/>
    </row>
    <row r="401" spans="1:1" ht="15.75" customHeight="1">
      <c r="A401" s="105"/>
    </row>
    <row r="402" spans="1:1" ht="15.75" customHeight="1">
      <c r="A402" s="105"/>
    </row>
    <row r="403" spans="1:1" ht="15.75" customHeight="1">
      <c r="A403" s="105"/>
    </row>
    <row r="404" spans="1:1" ht="15.75" customHeight="1">
      <c r="A404" s="105"/>
    </row>
    <row r="405" spans="1:1" ht="15.75" customHeight="1">
      <c r="A405" s="105"/>
    </row>
    <row r="406" spans="1:1" ht="15.75" customHeight="1">
      <c r="A406" s="105"/>
    </row>
    <row r="407" spans="1:1" ht="15.75" customHeight="1">
      <c r="A407" s="105"/>
    </row>
    <row r="408" spans="1:1" ht="15.75" customHeight="1">
      <c r="A408" s="105"/>
    </row>
    <row r="409" spans="1:1" ht="15.75" customHeight="1">
      <c r="A409" s="105"/>
    </row>
    <row r="410" spans="1:1" ht="15.75" customHeight="1">
      <c r="A410" s="105"/>
    </row>
    <row r="411" spans="1:1" ht="15.75" customHeight="1">
      <c r="A411" s="105"/>
    </row>
    <row r="412" spans="1:1" ht="15.75" customHeight="1">
      <c r="A412" s="105"/>
    </row>
    <row r="413" spans="1:1" ht="15.75" customHeight="1">
      <c r="A413" s="105"/>
    </row>
    <row r="414" spans="1:1" ht="15.75" customHeight="1">
      <c r="A414" s="105"/>
    </row>
    <row r="415" spans="1:1" ht="15.75" customHeight="1">
      <c r="A415" s="105"/>
    </row>
    <row r="416" spans="1:1" ht="15.75" customHeight="1">
      <c r="A416" s="105"/>
    </row>
    <row r="417" spans="1:1" ht="15.75" customHeight="1">
      <c r="A417" s="105"/>
    </row>
    <row r="418" spans="1:1" ht="15.75" customHeight="1">
      <c r="A418" s="105"/>
    </row>
    <row r="419" spans="1:1" ht="15.75" customHeight="1">
      <c r="A419" s="105"/>
    </row>
    <row r="420" spans="1:1" ht="15.75" customHeight="1">
      <c r="A420" s="105"/>
    </row>
    <row r="421" spans="1:1" ht="15.75" customHeight="1">
      <c r="A421" s="105"/>
    </row>
    <row r="422" spans="1:1" ht="15.75" customHeight="1">
      <c r="A422" s="105"/>
    </row>
    <row r="423" spans="1:1" ht="15.75" customHeight="1">
      <c r="A423" s="105"/>
    </row>
    <row r="424" spans="1:1" ht="15.75" customHeight="1">
      <c r="A424" s="105"/>
    </row>
    <row r="425" spans="1:1" ht="15.75" customHeight="1">
      <c r="A425" s="105"/>
    </row>
    <row r="426" spans="1:1" ht="15.75" customHeight="1">
      <c r="A426" s="105"/>
    </row>
    <row r="427" spans="1:1" ht="15.75" customHeight="1">
      <c r="A427" s="105"/>
    </row>
    <row r="428" spans="1:1" ht="15.75" customHeight="1">
      <c r="A428" s="105"/>
    </row>
    <row r="429" spans="1:1" ht="15.75" customHeight="1">
      <c r="A429" s="105"/>
    </row>
    <row r="430" spans="1:1" ht="15.75" customHeight="1">
      <c r="A430" s="105"/>
    </row>
    <row r="431" spans="1:1" ht="15.75" customHeight="1">
      <c r="A431" s="105"/>
    </row>
    <row r="432" spans="1:1" ht="15.75" customHeight="1">
      <c r="A432" s="105"/>
    </row>
    <row r="433" spans="1:1" ht="15.75" customHeight="1">
      <c r="A433" s="105"/>
    </row>
    <row r="434" spans="1:1" ht="15.75" customHeight="1">
      <c r="A434" s="105"/>
    </row>
    <row r="435" spans="1:1" ht="15.75" customHeight="1">
      <c r="A435" s="105"/>
    </row>
    <row r="436" spans="1:1" ht="15.75" customHeight="1">
      <c r="A436" s="105"/>
    </row>
    <row r="437" spans="1:1" ht="15.75" customHeight="1">
      <c r="A437" s="105"/>
    </row>
    <row r="438" spans="1:1" ht="15.75" customHeight="1">
      <c r="A438" s="105"/>
    </row>
    <row r="439" spans="1:1" ht="15.75" customHeight="1">
      <c r="A439" s="105"/>
    </row>
    <row r="440" spans="1:1" ht="15.75" customHeight="1">
      <c r="A440" s="105"/>
    </row>
    <row r="441" spans="1:1" ht="15.75" customHeight="1">
      <c r="A441" s="105"/>
    </row>
    <row r="442" spans="1:1" ht="15.75" customHeight="1">
      <c r="A442" s="105"/>
    </row>
    <row r="443" spans="1:1" ht="15.75" customHeight="1">
      <c r="A443" s="105"/>
    </row>
    <row r="444" spans="1:1" ht="15.75" customHeight="1">
      <c r="A444" s="105"/>
    </row>
    <row r="445" spans="1:1" ht="15.75" customHeight="1">
      <c r="A445" s="105"/>
    </row>
    <row r="446" spans="1:1" ht="15.75" customHeight="1">
      <c r="A446" s="105"/>
    </row>
    <row r="447" spans="1:1" ht="15.75" customHeight="1">
      <c r="A447" s="105"/>
    </row>
    <row r="448" spans="1:1" ht="15.75" customHeight="1">
      <c r="A448" s="105"/>
    </row>
    <row r="449" spans="1:1" ht="15.75" customHeight="1">
      <c r="A449" s="105"/>
    </row>
    <row r="450" spans="1:1" ht="15.75" customHeight="1">
      <c r="A450" s="105"/>
    </row>
    <row r="451" spans="1:1" ht="15.75" customHeight="1">
      <c r="A451" s="105"/>
    </row>
    <row r="452" spans="1:1" ht="15.75" customHeight="1">
      <c r="A452" s="105"/>
    </row>
    <row r="453" spans="1:1" ht="15.75" customHeight="1">
      <c r="A453" s="105"/>
    </row>
    <row r="454" spans="1:1" ht="15.75" customHeight="1">
      <c r="A454" s="105"/>
    </row>
    <row r="455" spans="1:1" ht="15.75" customHeight="1">
      <c r="A455" s="105"/>
    </row>
    <row r="456" spans="1:1" ht="15.75" customHeight="1">
      <c r="A456" s="105"/>
    </row>
    <row r="457" spans="1:1" ht="15.75" customHeight="1">
      <c r="A457" s="105"/>
    </row>
    <row r="458" spans="1:1" ht="15.75" customHeight="1">
      <c r="A458" s="105"/>
    </row>
    <row r="459" spans="1:1" ht="15.75" customHeight="1">
      <c r="A459" s="105"/>
    </row>
    <row r="460" spans="1:1" ht="15.75" customHeight="1">
      <c r="A460" s="105"/>
    </row>
    <row r="461" spans="1:1" ht="15.75" customHeight="1">
      <c r="A461" s="105"/>
    </row>
    <row r="462" spans="1:1" ht="15.75" customHeight="1">
      <c r="A462" s="105"/>
    </row>
    <row r="463" spans="1:1" ht="15.75" customHeight="1">
      <c r="A463" s="105"/>
    </row>
    <row r="464" spans="1:1" ht="15.75" customHeight="1">
      <c r="A464" s="105"/>
    </row>
    <row r="465" spans="1:1" ht="15.75" customHeight="1">
      <c r="A465" s="105"/>
    </row>
    <row r="466" spans="1:1" ht="15.75" customHeight="1">
      <c r="A466" s="105"/>
    </row>
    <row r="467" spans="1:1" ht="15.75" customHeight="1">
      <c r="A467" s="105"/>
    </row>
    <row r="468" spans="1:1" ht="15.75" customHeight="1">
      <c r="A468" s="105"/>
    </row>
    <row r="469" spans="1:1" ht="15.75" customHeight="1">
      <c r="A469" s="105"/>
    </row>
    <row r="470" spans="1:1" ht="15.75" customHeight="1">
      <c r="A470" s="105"/>
    </row>
    <row r="471" spans="1:1" ht="15.75" customHeight="1">
      <c r="A471" s="105"/>
    </row>
    <row r="472" spans="1:1" ht="15.75" customHeight="1">
      <c r="A472" s="105"/>
    </row>
    <row r="473" spans="1:1" ht="15.75" customHeight="1">
      <c r="A473" s="105"/>
    </row>
    <row r="474" spans="1:1" ht="15.75" customHeight="1">
      <c r="A474" s="105"/>
    </row>
    <row r="475" spans="1:1" ht="15.75" customHeight="1">
      <c r="A475" s="105"/>
    </row>
    <row r="476" spans="1:1" ht="15.75" customHeight="1">
      <c r="A476" s="105"/>
    </row>
    <row r="477" spans="1:1" ht="15.75" customHeight="1">
      <c r="A477" s="105"/>
    </row>
    <row r="478" spans="1:1" ht="15.75" customHeight="1">
      <c r="A478" s="105"/>
    </row>
    <row r="479" spans="1:1" ht="15.75" customHeight="1">
      <c r="A479" s="105"/>
    </row>
    <row r="480" spans="1:1" ht="15.75" customHeight="1">
      <c r="A480" s="105"/>
    </row>
    <row r="481" spans="1:1" ht="15.75" customHeight="1">
      <c r="A481" s="105"/>
    </row>
    <row r="482" spans="1:1" ht="15.75" customHeight="1">
      <c r="A482" s="105"/>
    </row>
    <row r="483" spans="1:1" ht="15.75" customHeight="1">
      <c r="A483" s="105"/>
    </row>
    <row r="484" spans="1:1" ht="15.75" customHeight="1">
      <c r="A484" s="105"/>
    </row>
    <row r="485" spans="1:1" ht="15.75" customHeight="1">
      <c r="A485" s="105"/>
    </row>
    <row r="486" spans="1:1" ht="15.75" customHeight="1">
      <c r="A486" s="105"/>
    </row>
    <row r="487" spans="1:1" ht="15.75" customHeight="1">
      <c r="A487" s="105"/>
    </row>
    <row r="488" spans="1:1" ht="15.75" customHeight="1">
      <c r="A488" s="105"/>
    </row>
    <row r="489" spans="1:1" ht="15.75" customHeight="1">
      <c r="A489" s="105"/>
    </row>
    <row r="490" spans="1:1" ht="15.75" customHeight="1">
      <c r="A490" s="105"/>
    </row>
    <row r="491" spans="1:1" ht="15.75" customHeight="1">
      <c r="A491" s="105"/>
    </row>
    <row r="492" spans="1:1" ht="15.75" customHeight="1">
      <c r="A492" s="105"/>
    </row>
    <row r="493" spans="1:1" ht="15.75" customHeight="1">
      <c r="A493" s="105"/>
    </row>
    <row r="494" spans="1:1" ht="15.75" customHeight="1">
      <c r="A494" s="105"/>
    </row>
    <row r="495" spans="1:1" ht="15.75" customHeight="1">
      <c r="A495" s="105"/>
    </row>
    <row r="496" spans="1:1" ht="15.75" customHeight="1">
      <c r="A496" s="105"/>
    </row>
    <row r="497" spans="1:1" ht="15.75" customHeight="1">
      <c r="A497" s="105"/>
    </row>
    <row r="498" spans="1:1" ht="15.75" customHeight="1">
      <c r="A498" s="105"/>
    </row>
    <row r="499" spans="1:1" ht="15.75" customHeight="1">
      <c r="A499" s="105"/>
    </row>
    <row r="500" spans="1:1" ht="15.75" customHeight="1">
      <c r="A500" s="105"/>
    </row>
    <row r="501" spans="1:1" ht="15.75" customHeight="1">
      <c r="A501" s="105"/>
    </row>
    <row r="502" spans="1:1" ht="15.75" customHeight="1">
      <c r="A502" s="105"/>
    </row>
    <row r="503" spans="1:1" ht="15.75" customHeight="1">
      <c r="A503" s="105"/>
    </row>
    <row r="504" spans="1:1" ht="15.75" customHeight="1">
      <c r="A504" s="105"/>
    </row>
    <row r="505" spans="1:1" ht="15.75" customHeight="1">
      <c r="A505" s="105"/>
    </row>
    <row r="506" spans="1:1" ht="15.75" customHeight="1">
      <c r="A506" s="105"/>
    </row>
    <row r="507" spans="1:1" ht="15.75" customHeight="1">
      <c r="A507" s="105"/>
    </row>
    <row r="508" spans="1:1" ht="15.75" customHeight="1">
      <c r="A508" s="105"/>
    </row>
    <row r="509" spans="1:1" ht="15.75" customHeight="1">
      <c r="A509" s="105"/>
    </row>
    <row r="510" spans="1:1" ht="15.75" customHeight="1">
      <c r="A510" s="105"/>
    </row>
    <row r="511" spans="1:1" ht="15.75" customHeight="1">
      <c r="A511" s="105"/>
    </row>
    <row r="512" spans="1:1" ht="15.75" customHeight="1">
      <c r="A512" s="105"/>
    </row>
    <row r="513" spans="1:1" ht="15.75" customHeight="1">
      <c r="A513" s="105"/>
    </row>
    <row r="514" spans="1:1" ht="15.75" customHeight="1">
      <c r="A514" s="105"/>
    </row>
    <row r="515" spans="1:1" ht="15.75" customHeight="1">
      <c r="A515" s="105"/>
    </row>
    <row r="516" spans="1:1" ht="15.75" customHeight="1">
      <c r="A516" s="105"/>
    </row>
    <row r="517" spans="1:1" ht="15.75" customHeight="1">
      <c r="A517" s="105"/>
    </row>
    <row r="518" spans="1:1" ht="15.75" customHeight="1">
      <c r="A518" s="105"/>
    </row>
    <row r="519" spans="1:1" ht="15.75" customHeight="1">
      <c r="A519" s="105"/>
    </row>
    <row r="520" spans="1:1" ht="15.75" customHeight="1">
      <c r="A520" s="105"/>
    </row>
    <row r="521" spans="1:1" ht="15.75" customHeight="1">
      <c r="A521" s="105"/>
    </row>
    <row r="522" spans="1:1" ht="15.75" customHeight="1">
      <c r="A522" s="105"/>
    </row>
    <row r="523" spans="1:1" ht="15.75" customHeight="1">
      <c r="A523" s="105"/>
    </row>
    <row r="524" spans="1:1" ht="15.75" customHeight="1">
      <c r="A524" s="105"/>
    </row>
    <row r="525" spans="1:1" ht="15.75" customHeight="1">
      <c r="A525" s="105"/>
    </row>
    <row r="526" spans="1:1" ht="15.75" customHeight="1">
      <c r="A526" s="105"/>
    </row>
    <row r="527" spans="1:1" ht="15.75" customHeight="1">
      <c r="A527" s="105"/>
    </row>
    <row r="528" spans="1:1" ht="15.75" customHeight="1">
      <c r="A528" s="105"/>
    </row>
    <row r="529" spans="1:1" ht="15.75" customHeight="1">
      <c r="A529" s="105"/>
    </row>
    <row r="530" spans="1:1" ht="15.75" customHeight="1">
      <c r="A530" s="105"/>
    </row>
    <row r="531" spans="1:1" ht="15.75" customHeight="1">
      <c r="A531" s="105"/>
    </row>
    <row r="532" spans="1:1" ht="15.75" customHeight="1">
      <c r="A532" s="105"/>
    </row>
    <row r="533" spans="1:1" ht="15.75" customHeight="1">
      <c r="A533" s="105"/>
    </row>
    <row r="534" spans="1:1" ht="15.75" customHeight="1">
      <c r="A534" s="105"/>
    </row>
    <row r="535" spans="1:1" ht="15.75" customHeight="1">
      <c r="A535" s="105"/>
    </row>
    <row r="536" spans="1:1" ht="15.75" customHeight="1">
      <c r="A536" s="105"/>
    </row>
    <row r="537" spans="1:1" ht="15.75" customHeight="1">
      <c r="A537" s="105"/>
    </row>
    <row r="538" spans="1:1" ht="15.75" customHeight="1">
      <c r="A538" s="105"/>
    </row>
    <row r="539" spans="1:1" ht="15.75" customHeight="1">
      <c r="A539" s="105"/>
    </row>
    <row r="540" spans="1:1" ht="15.75" customHeight="1">
      <c r="A540" s="105"/>
    </row>
    <row r="541" spans="1:1" ht="15.75" customHeight="1">
      <c r="A541" s="105"/>
    </row>
    <row r="542" spans="1:1" ht="15.75" customHeight="1">
      <c r="A542" s="105"/>
    </row>
    <row r="543" spans="1:1" ht="15.75" customHeight="1">
      <c r="A543" s="105"/>
    </row>
    <row r="544" spans="1:1" ht="15.75" customHeight="1">
      <c r="A544" s="105"/>
    </row>
    <row r="545" spans="1:1" ht="15.75" customHeight="1">
      <c r="A545" s="105"/>
    </row>
    <row r="546" spans="1:1" ht="15.75" customHeight="1">
      <c r="A546" s="105"/>
    </row>
    <row r="547" spans="1:1" ht="15.75" customHeight="1">
      <c r="A547" s="105"/>
    </row>
    <row r="548" spans="1:1" ht="15.75" customHeight="1">
      <c r="A548" s="105"/>
    </row>
    <row r="549" spans="1:1" ht="15.75" customHeight="1">
      <c r="A549" s="105"/>
    </row>
    <row r="550" spans="1:1" ht="15.75" customHeight="1">
      <c r="A550" s="105"/>
    </row>
    <row r="551" spans="1:1" ht="15.75" customHeight="1">
      <c r="A551" s="105"/>
    </row>
    <row r="552" spans="1:1" ht="15.75" customHeight="1">
      <c r="A552" s="105"/>
    </row>
    <row r="553" spans="1:1" ht="15.75" customHeight="1">
      <c r="A553" s="105"/>
    </row>
    <row r="554" spans="1:1" ht="15.75" customHeight="1">
      <c r="A554" s="105"/>
    </row>
    <row r="555" spans="1:1" ht="15.75" customHeight="1">
      <c r="A555" s="105"/>
    </row>
    <row r="556" spans="1:1" ht="15.75" customHeight="1">
      <c r="A556" s="105"/>
    </row>
    <row r="557" spans="1:1" ht="15.75" customHeight="1">
      <c r="A557" s="105"/>
    </row>
    <row r="558" spans="1:1" ht="15.75" customHeight="1">
      <c r="A558" s="105"/>
    </row>
    <row r="559" spans="1:1" ht="15.75" customHeight="1">
      <c r="A559" s="105"/>
    </row>
    <row r="560" spans="1:1" ht="15.75" customHeight="1">
      <c r="A560" s="105"/>
    </row>
    <row r="561" spans="1:1" ht="15.75" customHeight="1">
      <c r="A561" s="105"/>
    </row>
    <row r="562" spans="1:1" ht="15.75" customHeight="1">
      <c r="A562" s="105"/>
    </row>
    <row r="563" spans="1:1" ht="15.75" customHeight="1">
      <c r="A563" s="105"/>
    </row>
    <row r="564" spans="1:1" ht="15.75" customHeight="1">
      <c r="A564" s="105"/>
    </row>
    <row r="565" spans="1:1" ht="15.75" customHeight="1">
      <c r="A565" s="105"/>
    </row>
    <row r="566" spans="1:1" ht="15.75" customHeight="1">
      <c r="A566" s="105"/>
    </row>
    <row r="567" spans="1:1" ht="15.75" customHeight="1">
      <c r="A567" s="105"/>
    </row>
    <row r="568" spans="1:1" ht="15.75" customHeight="1">
      <c r="A568" s="105"/>
    </row>
    <row r="569" spans="1:1" ht="15.75" customHeight="1">
      <c r="A569" s="105"/>
    </row>
    <row r="570" spans="1:1" ht="15.75" customHeight="1">
      <c r="A570" s="105"/>
    </row>
    <row r="571" spans="1:1" ht="15.75" customHeight="1">
      <c r="A571" s="105"/>
    </row>
    <row r="572" spans="1:1" ht="15.75" customHeight="1">
      <c r="A572" s="105"/>
    </row>
    <row r="573" spans="1:1" ht="15.75" customHeight="1">
      <c r="A573" s="105"/>
    </row>
    <row r="574" spans="1:1" ht="15.75" customHeight="1">
      <c r="A574" s="105"/>
    </row>
    <row r="575" spans="1:1" ht="15.75" customHeight="1">
      <c r="A575" s="105"/>
    </row>
    <row r="576" spans="1:1" ht="15.75" customHeight="1">
      <c r="A576" s="105"/>
    </row>
    <row r="577" spans="1:1" ht="15.75" customHeight="1">
      <c r="A577" s="105"/>
    </row>
    <row r="578" spans="1:1" ht="15.75" customHeight="1">
      <c r="A578" s="105"/>
    </row>
    <row r="579" spans="1:1" ht="15.75" customHeight="1">
      <c r="A579" s="105"/>
    </row>
    <row r="580" spans="1:1" ht="15.75" customHeight="1">
      <c r="A580" s="105"/>
    </row>
    <row r="581" spans="1:1" ht="15.75" customHeight="1">
      <c r="A581" s="105"/>
    </row>
    <row r="582" spans="1:1" ht="15.75" customHeight="1">
      <c r="A582" s="105"/>
    </row>
    <row r="583" spans="1:1" ht="15.75" customHeight="1">
      <c r="A583" s="105"/>
    </row>
    <row r="584" spans="1:1" ht="15.75" customHeight="1">
      <c r="A584" s="105"/>
    </row>
    <row r="585" spans="1:1" ht="15.75" customHeight="1">
      <c r="A585" s="105"/>
    </row>
    <row r="586" spans="1:1" ht="15.75" customHeight="1">
      <c r="A586" s="105"/>
    </row>
    <row r="587" spans="1:1" ht="15.75" customHeight="1">
      <c r="A587" s="105"/>
    </row>
    <row r="588" spans="1:1" ht="15.75" customHeight="1">
      <c r="A588" s="105"/>
    </row>
    <row r="589" spans="1:1" ht="15.75" customHeight="1">
      <c r="A589" s="105"/>
    </row>
    <row r="590" spans="1:1" ht="15.75" customHeight="1">
      <c r="A590" s="105"/>
    </row>
    <row r="591" spans="1:1" ht="15.75" customHeight="1">
      <c r="A591" s="105"/>
    </row>
    <row r="592" spans="1:1" ht="15.75" customHeight="1">
      <c r="A592" s="105"/>
    </row>
    <row r="593" spans="1:1" ht="15.75" customHeight="1">
      <c r="A593" s="105"/>
    </row>
    <row r="594" spans="1:1" ht="15.75" customHeight="1">
      <c r="A594" s="105"/>
    </row>
    <row r="595" spans="1:1" ht="15.75" customHeight="1">
      <c r="A595" s="105"/>
    </row>
    <row r="596" spans="1:1" ht="15.75" customHeight="1">
      <c r="A596" s="105"/>
    </row>
    <row r="597" spans="1:1" ht="15.75" customHeight="1">
      <c r="A597" s="105"/>
    </row>
    <row r="598" spans="1:1" ht="15.75" customHeight="1">
      <c r="A598" s="105"/>
    </row>
    <row r="599" spans="1:1" ht="15.75" customHeight="1">
      <c r="A599" s="105"/>
    </row>
    <row r="600" spans="1:1" ht="15.75" customHeight="1">
      <c r="A600" s="105"/>
    </row>
    <row r="601" spans="1:1" ht="15.75" customHeight="1">
      <c r="A601" s="105"/>
    </row>
    <row r="602" spans="1:1" ht="15.75" customHeight="1">
      <c r="A602" s="105"/>
    </row>
    <row r="603" spans="1:1" ht="15.75" customHeight="1">
      <c r="A603" s="105"/>
    </row>
    <row r="604" spans="1:1" ht="15.75" customHeight="1">
      <c r="A604" s="105"/>
    </row>
    <row r="605" spans="1:1" ht="15.75" customHeight="1">
      <c r="A605" s="105"/>
    </row>
    <row r="606" spans="1:1" ht="15.75" customHeight="1">
      <c r="A606" s="105"/>
    </row>
    <row r="607" spans="1:1" ht="15.75" customHeight="1">
      <c r="A607" s="105"/>
    </row>
    <row r="608" spans="1:1" ht="15.75" customHeight="1">
      <c r="A608" s="105"/>
    </row>
    <row r="609" spans="1:1" ht="15.75" customHeight="1">
      <c r="A609" s="105"/>
    </row>
    <row r="610" spans="1:1" ht="15.75" customHeight="1">
      <c r="A610" s="105"/>
    </row>
    <row r="611" spans="1:1" ht="15.75" customHeight="1">
      <c r="A611" s="105"/>
    </row>
    <row r="612" spans="1:1" ht="15.75" customHeight="1">
      <c r="A612" s="105"/>
    </row>
    <row r="613" spans="1:1" ht="15.75" customHeight="1">
      <c r="A613" s="105"/>
    </row>
    <row r="614" spans="1:1" ht="15.75" customHeight="1">
      <c r="A614" s="105"/>
    </row>
    <row r="615" spans="1:1" ht="15.75" customHeight="1">
      <c r="A615" s="105"/>
    </row>
    <row r="616" spans="1:1" ht="15.75" customHeight="1">
      <c r="A616" s="105"/>
    </row>
    <row r="617" spans="1:1" ht="15.75" customHeight="1">
      <c r="A617" s="105"/>
    </row>
    <row r="618" spans="1:1" ht="15.75" customHeight="1">
      <c r="A618" s="105"/>
    </row>
    <row r="619" spans="1:1" ht="15.75" customHeight="1">
      <c r="A619" s="105"/>
    </row>
    <row r="620" spans="1:1" ht="15.75" customHeight="1">
      <c r="A620" s="105"/>
    </row>
    <row r="621" spans="1:1" ht="15.75" customHeight="1">
      <c r="A621" s="105"/>
    </row>
    <row r="622" spans="1:1" ht="15.75" customHeight="1">
      <c r="A622" s="105"/>
    </row>
    <row r="623" spans="1:1" ht="15.75" customHeight="1">
      <c r="A623" s="105"/>
    </row>
    <row r="624" spans="1:1" ht="15.75" customHeight="1">
      <c r="A624" s="105"/>
    </row>
    <row r="625" spans="1:1" ht="15.75" customHeight="1">
      <c r="A625" s="105"/>
    </row>
    <row r="626" spans="1:1" ht="15.75" customHeight="1">
      <c r="A626" s="105"/>
    </row>
    <row r="627" spans="1:1" ht="15.75" customHeight="1">
      <c r="A627" s="105"/>
    </row>
    <row r="628" spans="1:1" ht="15.75" customHeight="1">
      <c r="A628" s="105"/>
    </row>
    <row r="629" spans="1:1" ht="15.75" customHeight="1">
      <c r="A629" s="105"/>
    </row>
    <row r="630" spans="1:1" ht="15.75" customHeight="1">
      <c r="A630" s="105"/>
    </row>
    <row r="631" spans="1:1" ht="15.75" customHeight="1">
      <c r="A631" s="105"/>
    </row>
    <row r="632" spans="1:1" ht="15.75" customHeight="1">
      <c r="A632" s="105"/>
    </row>
    <row r="633" spans="1:1" ht="15.75" customHeight="1">
      <c r="A633" s="105"/>
    </row>
    <row r="634" spans="1:1" ht="15.75" customHeight="1">
      <c r="A634" s="105"/>
    </row>
    <row r="635" spans="1:1" ht="15.75" customHeight="1">
      <c r="A635" s="105"/>
    </row>
    <row r="636" spans="1:1" ht="15.75" customHeight="1">
      <c r="A636" s="105"/>
    </row>
    <row r="637" spans="1:1" ht="15.75" customHeight="1">
      <c r="A637" s="105"/>
    </row>
    <row r="638" spans="1:1" ht="15.75" customHeight="1">
      <c r="A638" s="105"/>
    </row>
    <row r="639" spans="1:1" ht="15.75" customHeight="1">
      <c r="A639" s="105"/>
    </row>
    <row r="640" spans="1:1" ht="15.75" customHeight="1">
      <c r="A640" s="105"/>
    </row>
    <row r="641" spans="1:1" ht="15.75" customHeight="1">
      <c r="A641" s="105"/>
    </row>
    <row r="642" spans="1:1" ht="15.75" customHeight="1">
      <c r="A642" s="105"/>
    </row>
    <row r="643" spans="1:1" ht="15.75" customHeight="1">
      <c r="A643" s="105"/>
    </row>
    <row r="644" spans="1:1" ht="15.75" customHeight="1">
      <c r="A644" s="105"/>
    </row>
    <row r="645" spans="1:1" ht="15.75" customHeight="1">
      <c r="A645" s="105"/>
    </row>
    <row r="646" spans="1:1" ht="15.75" customHeight="1">
      <c r="A646" s="105"/>
    </row>
    <row r="647" spans="1:1" ht="15.75" customHeight="1">
      <c r="A647" s="105"/>
    </row>
    <row r="648" spans="1:1" ht="15.75" customHeight="1">
      <c r="A648" s="105"/>
    </row>
    <row r="649" spans="1:1" ht="15.75" customHeight="1">
      <c r="A649" s="105"/>
    </row>
    <row r="650" spans="1:1" ht="15.75" customHeight="1">
      <c r="A650" s="105"/>
    </row>
    <row r="651" spans="1:1" ht="15.75" customHeight="1">
      <c r="A651" s="105"/>
    </row>
    <row r="652" spans="1:1" ht="15.75" customHeight="1">
      <c r="A652" s="105"/>
    </row>
    <row r="653" spans="1:1" ht="15.75" customHeight="1">
      <c r="A653" s="105"/>
    </row>
    <row r="654" spans="1:1" ht="15.75" customHeight="1">
      <c r="A654" s="105"/>
    </row>
    <row r="655" spans="1:1" ht="15.75" customHeight="1">
      <c r="A655" s="105"/>
    </row>
    <row r="656" spans="1:1" ht="15.75" customHeight="1">
      <c r="A656" s="105"/>
    </row>
    <row r="657" spans="1:1" ht="15.75" customHeight="1">
      <c r="A657" s="105"/>
    </row>
    <row r="658" spans="1:1" ht="15.75" customHeight="1">
      <c r="A658" s="105"/>
    </row>
    <row r="659" spans="1:1" ht="15.75" customHeight="1">
      <c r="A659" s="105"/>
    </row>
    <row r="660" spans="1:1" ht="15.75" customHeight="1">
      <c r="A660" s="105"/>
    </row>
    <row r="661" spans="1:1" ht="15.75" customHeight="1">
      <c r="A661" s="105"/>
    </row>
    <row r="662" spans="1:1" ht="15.75" customHeight="1">
      <c r="A662" s="105"/>
    </row>
    <row r="663" spans="1:1" ht="15.75" customHeight="1">
      <c r="A663" s="105"/>
    </row>
    <row r="664" spans="1:1" ht="15.75" customHeight="1">
      <c r="A664" s="105"/>
    </row>
    <row r="665" spans="1:1" ht="15.75" customHeight="1">
      <c r="A665" s="105"/>
    </row>
    <row r="666" spans="1:1" ht="15.75" customHeight="1">
      <c r="A666" s="105"/>
    </row>
    <row r="667" spans="1:1" ht="15.75" customHeight="1">
      <c r="A667" s="105"/>
    </row>
    <row r="668" spans="1:1" ht="15.75" customHeight="1">
      <c r="A668" s="105"/>
    </row>
    <row r="669" spans="1:1" ht="15.75" customHeight="1">
      <c r="A669" s="105"/>
    </row>
    <row r="670" spans="1:1" ht="15.75" customHeight="1">
      <c r="A670" s="105"/>
    </row>
    <row r="671" spans="1:1" ht="15.75" customHeight="1">
      <c r="A671" s="105"/>
    </row>
    <row r="672" spans="1:1" ht="15.75" customHeight="1">
      <c r="A672" s="105"/>
    </row>
    <row r="673" spans="1:1" ht="15.75" customHeight="1">
      <c r="A673" s="105"/>
    </row>
    <row r="674" spans="1:1" ht="15.75" customHeight="1">
      <c r="A674" s="105"/>
    </row>
    <row r="675" spans="1:1" ht="15.75" customHeight="1">
      <c r="A675" s="105"/>
    </row>
    <row r="676" spans="1:1" ht="15.75" customHeight="1">
      <c r="A676" s="105"/>
    </row>
    <row r="677" spans="1:1" ht="15.75" customHeight="1">
      <c r="A677" s="105"/>
    </row>
    <row r="678" spans="1:1" ht="15.75" customHeight="1">
      <c r="A678" s="105"/>
    </row>
    <row r="679" spans="1:1" ht="15.75" customHeight="1">
      <c r="A679" s="105"/>
    </row>
    <row r="680" spans="1:1" ht="15.75" customHeight="1">
      <c r="A680" s="105"/>
    </row>
    <row r="681" spans="1:1" ht="15.75" customHeight="1">
      <c r="A681" s="105"/>
    </row>
    <row r="682" spans="1:1" ht="15.75" customHeight="1">
      <c r="A682" s="105"/>
    </row>
    <row r="683" spans="1:1" ht="15.75" customHeight="1">
      <c r="A683" s="105"/>
    </row>
    <row r="684" spans="1:1" ht="15.75" customHeight="1">
      <c r="A684" s="105"/>
    </row>
    <row r="685" spans="1:1" ht="15.75" customHeight="1">
      <c r="A685" s="105"/>
    </row>
    <row r="686" spans="1:1" ht="15.75" customHeight="1">
      <c r="A686" s="105"/>
    </row>
    <row r="687" spans="1:1" ht="15.75" customHeight="1">
      <c r="A687" s="105"/>
    </row>
    <row r="688" spans="1:1" ht="15.75" customHeight="1">
      <c r="A688" s="105"/>
    </row>
    <row r="689" spans="1:1" ht="15.75" customHeight="1">
      <c r="A689" s="105"/>
    </row>
    <row r="690" spans="1:1" ht="15.75" customHeight="1">
      <c r="A690" s="105"/>
    </row>
    <row r="691" spans="1:1" ht="15.75" customHeight="1">
      <c r="A691" s="105"/>
    </row>
    <row r="692" spans="1:1" ht="15.75" customHeight="1">
      <c r="A692" s="105"/>
    </row>
    <row r="693" spans="1:1" ht="15.75" customHeight="1">
      <c r="A693" s="105"/>
    </row>
    <row r="694" spans="1:1" ht="15.75" customHeight="1">
      <c r="A694" s="105"/>
    </row>
    <row r="695" spans="1:1" ht="15.75" customHeight="1">
      <c r="A695" s="105"/>
    </row>
    <row r="696" spans="1:1" ht="15.75" customHeight="1">
      <c r="A696" s="105"/>
    </row>
    <row r="697" spans="1:1" ht="15.75" customHeight="1">
      <c r="A697" s="105"/>
    </row>
    <row r="698" spans="1:1" ht="15.75" customHeight="1">
      <c r="A698" s="105"/>
    </row>
    <row r="699" spans="1:1" ht="15.75" customHeight="1">
      <c r="A699" s="105"/>
    </row>
    <row r="700" spans="1:1" ht="15.75" customHeight="1">
      <c r="A700" s="105"/>
    </row>
    <row r="701" spans="1:1" ht="15.75" customHeight="1">
      <c r="A701" s="105"/>
    </row>
    <row r="702" spans="1:1" ht="15.75" customHeight="1">
      <c r="A702" s="105"/>
    </row>
    <row r="703" spans="1:1" ht="15.75" customHeight="1">
      <c r="A703" s="105"/>
    </row>
    <row r="704" spans="1:1" ht="15.75" customHeight="1">
      <c r="A704" s="105"/>
    </row>
    <row r="705" spans="1:1" ht="15.75" customHeight="1">
      <c r="A705" s="105"/>
    </row>
    <row r="706" spans="1:1" ht="15.75" customHeight="1">
      <c r="A706" s="105"/>
    </row>
    <row r="707" spans="1:1" ht="15.75" customHeight="1">
      <c r="A707" s="105"/>
    </row>
    <row r="708" spans="1:1" ht="15.75" customHeight="1">
      <c r="A708" s="105"/>
    </row>
    <row r="709" spans="1:1" ht="15.75" customHeight="1">
      <c r="A709" s="105"/>
    </row>
    <row r="710" spans="1:1" ht="15.75" customHeight="1">
      <c r="A710" s="105"/>
    </row>
    <row r="711" spans="1:1" ht="15.75" customHeight="1">
      <c r="A711" s="105"/>
    </row>
    <row r="712" spans="1:1" ht="15.75" customHeight="1">
      <c r="A712" s="105"/>
    </row>
    <row r="713" spans="1:1" ht="15.75" customHeight="1">
      <c r="A713" s="105"/>
    </row>
    <row r="714" spans="1:1" ht="15.75" customHeight="1">
      <c r="A714" s="105"/>
    </row>
    <row r="715" spans="1:1" ht="15.75" customHeight="1">
      <c r="A715" s="105"/>
    </row>
    <row r="716" spans="1:1" ht="15.75" customHeight="1">
      <c r="A716" s="105"/>
    </row>
    <row r="717" spans="1:1" ht="15.75" customHeight="1">
      <c r="A717" s="105"/>
    </row>
    <row r="718" spans="1:1" ht="15.75" customHeight="1">
      <c r="A718" s="105"/>
    </row>
    <row r="719" spans="1:1" ht="15.75" customHeight="1">
      <c r="A719" s="105"/>
    </row>
    <row r="720" spans="1:1" ht="15.75" customHeight="1">
      <c r="A720" s="105"/>
    </row>
    <row r="721" spans="1:1" ht="15.75" customHeight="1">
      <c r="A721" s="105"/>
    </row>
    <row r="722" spans="1:1" ht="15.75" customHeight="1">
      <c r="A722" s="105"/>
    </row>
    <row r="723" spans="1:1" ht="15.75" customHeight="1">
      <c r="A723" s="105"/>
    </row>
    <row r="724" spans="1:1" ht="15.75" customHeight="1">
      <c r="A724" s="105"/>
    </row>
    <row r="725" spans="1:1" ht="15.75" customHeight="1">
      <c r="A725" s="105"/>
    </row>
    <row r="726" spans="1:1" ht="15.75" customHeight="1">
      <c r="A726" s="105"/>
    </row>
    <row r="727" spans="1:1" ht="15.75" customHeight="1">
      <c r="A727" s="105"/>
    </row>
    <row r="728" spans="1:1" ht="15.75" customHeight="1">
      <c r="A728" s="105"/>
    </row>
    <row r="729" spans="1:1" ht="15.75" customHeight="1">
      <c r="A729" s="105"/>
    </row>
    <row r="730" spans="1:1" ht="15.75" customHeight="1">
      <c r="A730" s="105"/>
    </row>
    <row r="731" spans="1:1" ht="15.75" customHeight="1">
      <c r="A731" s="105"/>
    </row>
    <row r="732" spans="1:1" ht="15.75" customHeight="1">
      <c r="A732" s="105"/>
    </row>
    <row r="733" spans="1:1" ht="15.75" customHeight="1">
      <c r="A733" s="105"/>
    </row>
    <row r="734" spans="1:1" ht="15.75" customHeight="1">
      <c r="A734" s="105"/>
    </row>
    <row r="735" spans="1:1" ht="15.75" customHeight="1">
      <c r="A735" s="105"/>
    </row>
    <row r="736" spans="1:1" ht="15.75" customHeight="1">
      <c r="A736" s="105"/>
    </row>
    <row r="737" spans="1:1" ht="15.75" customHeight="1">
      <c r="A737" s="105"/>
    </row>
    <row r="738" spans="1:1" ht="15.75" customHeight="1">
      <c r="A738" s="105"/>
    </row>
    <row r="739" spans="1:1" ht="15.75" customHeight="1">
      <c r="A739" s="105"/>
    </row>
    <row r="740" spans="1:1" ht="15.75" customHeight="1">
      <c r="A740" s="105"/>
    </row>
    <row r="741" spans="1:1" ht="15.75" customHeight="1">
      <c r="A741" s="105"/>
    </row>
    <row r="742" spans="1:1" ht="15.75" customHeight="1">
      <c r="A742" s="105"/>
    </row>
    <row r="743" spans="1:1" ht="15.75" customHeight="1">
      <c r="A743" s="105"/>
    </row>
    <row r="744" spans="1:1" ht="15.75" customHeight="1">
      <c r="A744" s="105"/>
    </row>
    <row r="745" spans="1:1" ht="15.75" customHeight="1">
      <c r="A745" s="105"/>
    </row>
    <row r="746" spans="1:1" ht="15.75" customHeight="1">
      <c r="A746" s="105"/>
    </row>
    <row r="747" spans="1:1" ht="15.75" customHeight="1">
      <c r="A747" s="105"/>
    </row>
    <row r="748" spans="1:1" ht="15.75" customHeight="1">
      <c r="A748" s="105"/>
    </row>
    <row r="749" spans="1:1" ht="15.75" customHeight="1">
      <c r="A749" s="105"/>
    </row>
    <row r="750" spans="1:1" ht="15.75" customHeight="1">
      <c r="A750" s="105"/>
    </row>
    <row r="751" spans="1:1" ht="15.75" customHeight="1">
      <c r="A751" s="105"/>
    </row>
    <row r="752" spans="1:1" ht="15.75" customHeight="1">
      <c r="A752" s="105"/>
    </row>
    <row r="753" spans="1:1" ht="15.75" customHeight="1">
      <c r="A753" s="105"/>
    </row>
    <row r="754" spans="1:1" ht="15.75" customHeight="1">
      <c r="A754" s="105"/>
    </row>
    <row r="755" spans="1:1" ht="15.75" customHeight="1">
      <c r="A755" s="105"/>
    </row>
    <row r="756" spans="1:1" ht="15.75" customHeight="1">
      <c r="A756" s="105"/>
    </row>
    <row r="757" spans="1:1" ht="15.75" customHeight="1">
      <c r="A757" s="105"/>
    </row>
    <row r="758" spans="1:1" ht="15.75" customHeight="1">
      <c r="A758" s="105"/>
    </row>
    <row r="759" spans="1:1" ht="15.75" customHeight="1">
      <c r="A759" s="105"/>
    </row>
    <row r="760" spans="1:1" ht="15.75" customHeight="1">
      <c r="A760" s="105"/>
    </row>
    <row r="761" spans="1:1" ht="15.75" customHeight="1">
      <c r="A761" s="105"/>
    </row>
    <row r="762" spans="1:1" ht="15.75" customHeight="1">
      <c r="A762" s="105"/>
    </row>
    <row r="763" spans="1:1" ht="15.75" customHeight="1">
      <c r="A763" s="105"/>
    </row>
    <row r="764" spans="1:1" ht="15.75" customHeight="1">
      <c r="A764" s="105"/>
    </row>
    <row r="765" spans="1:1" ht="15.75" customHeight="1">
      <c r="A765" s="105"/>
    </row>
    <row r="766" spans="1:1" ht="15.75" customHeight="1">
      <c r="A766" s="105"/>
    </row>
    <row r="767" spans="1:1" ht="15.75" customHeight="1">
      <c r="A767" s="105"/>
    </row>
    <row r="768" spans="1:1" ht="15.75" customHeight="1">
      <c r="A768" s="105"/>
    </row>
    <row r="769" spans="1:1" ht="15.75" customHeight="1">
      <c r="A769" s="105"/>
    </row>
    <row r="770" spans="1:1" ht="15.75" customHeight="1">
      <c r="A770" s="105"/>
    </row>
    <row r="771" spans="1:1" ht="15.75" customHeight="1">
      <c r="A771" s="105"/>
    </row>
    <row r="772" spans="1:1" ht="15.75" customHeight="1">
      <c r="A772" s="105"/>
    </row>
    <row r="773" spans="1:1" ht="15.75" customHeight="1">
      <c r="A773" s="105"/>
    </row>
    <row r="774" spans="1:1" ht="15.75" customHeight="1">
      <c r="A774" s="105"/>
    </row>
    <row r="775" spans="1:1" ht="15.75" customHeight="1">
      <c r="A775" s="105"/>
    </row>
    <row r="776" spans="1:1" ht="15.75" customHeight="1">
      <c r="A776" s="105"/>
    </row>
    <row r="777" spans="1:1" ht="15.75" customHeight="1">
      <c r="A777" s="105"/>
    </row>
    <row r="778" spans="1:1" ht="15.75" customHeight="1">
      <c r="A778" s="105"/>
    </row>
    <row r="779" spans="1:1" ht="15.75" customHeight="1">
      <c r="A779" s="105"/>
    </row>
    <row r="780" spans="1:1" ht="15.75" customHeight="1">
      <c r="A780" s="105"/>
    </row>
    <row r="781" spans="1:1" ht="15.75" customHeight="1">
      <c r="A781" s="105"/>
    </row>
    <row r="782" spans="1:1" ht="15.75" customHeight="1">
      <c r="A782" s="105"/>
    </row>
    <row r="783" spans="1:1" ht="15.75" customHeight="1">
      <c r="A783" s="105"/>
    </row>
    <row r="784" spans="1:1" ht="15.75" customHeight="1">
      <c r="A784" s="105"/>
    </row>
    <row r="785" spans="1:1" ht="15.75" customHeight="1">
      <c r="A785" s="105"/>
    </row>
    <row r="786" spans="1:1" ht="15.75" customHeight="1">
      <c r="A786" s="105"/>
    </row>
    <row r="787" spans="1:1" ht="15.75" customHeight="1">
      <c r="A787" s="105"/>
    </row>
    <row r="788" spans="1:1" ht="15.75" customHeight="1">
      <c r="A788" s="105"/>
    </row>
    <row r="789" spans="1:1" ht="15.75" customHeight="1">
      <c r="A789" s="105"/>
    </row>
    <row r="790" spans="1:1" ht="15.75" customHeight="1">
      <c r="A790" s="105"/>
    </row>
    <row r="791" spans="1:1" ht="15.75" customHeight="1">
      <c r="A791" s="105"/>
    </row>
    <row r="792" spans="1:1" ht="15.75" customHeight="1">
      <c r="A792" s="105"/>
    </row>
    <row r="793" spans="1:1" ht="15.75" customHeight="1">
      <c r="A793" s="105"/>
    </row>
    <row r="794" spans="1:1" ht="15.75" customHeight="1">
      <c r="A794" s="105"/>
    </row>
    <row r="795" spans="1:1" ht="15.75" customHeight="1">
      <c r="A795" s="105"/>
    </row>
    <row r="796" spans="1:1" ht="15.75" customHeight="1">
      <c r="A796" s="105"/>
    </row>
    <row r="797" spans="1:1" ht="15.75" customHeight="1">
      <c r="A797" s="105"/>
    </row>
    <row r="798" spans="1:1" ht="15.75" customHeight="1">
      <c r="A798" s="105"/>
    </row>
    <row r="799" spans="1:1" ht="15.75" customHeight="1">
      <c r="A799" s="105"/>
    </row>
    <row r="800" spans="1:1" ht="15.75" customHeight="1">
      <c r="A800" s="105"/>
    </row>
    <row r="801" spans="1:1" ht="15.75" customHeight="1">
      <c r="A801" s="105"/>
    </row>
    <row r="802" spans="1:1" ht="15.75" customHeight="1">
      <c r="A802" s="105"/>
    </row>
    <row r="803" spans="1:1" ht="15.75" customHeight="1">
      <c r="A803" s="105"/>
    </row>
    <row r="804" spans="1:1" ht="15.75" customHeight="1">
      <c r="A804" s="105"/>
    </row>
    <row r="805" spans="1:1" ht="15.75" customHeight="1">
      <c r="A805" s="105"/>
    </row>
    <row r="806" spans="1:1" ht="15.75" customHeight="1">
      <c r="A806" s="105"/>
    </row>
    <row r="807" spans="1:1" ht="15.75" customHeight="1">
      <c r="A807" s="105"/>
    </row>
    <row r="808" spans="1:1" ht="15.75" customHeight="1">
      <c r="A808" s="105"/>
    </row>
    <row r="809" spans="1:1" ht="15.75" customHeight="1">
      <c r="A809" s="105"/>
    </row>
    <row r="810" spans="1:1" ht="15.75" customHeight="1">
      <c r="A810" s="105"/>
    </row>
    <row r="811" spans="1:1" ht="15.75" customHeight="1">
      <c r="A811" s="105"/>
    </row>
    <row r="812" spans="1:1" ht="15.75" customHeight="1">
      <c r="A812" s="105"/>
    </row>
    <row r="813" spans="1:1" ht="15.75" customHeight="1">
      <c r="A813" s="105"/>
    </row>
    <row r="814" spans="1:1" ht="15.75" customHeight="1">
      <c r="A814" s="105"/>
    </row>
    <row r="815" spans="1:1" ht="15.75" customHeight="1">
      <c r="A815" s="105"/>
    </row>
    <row r="816" spans="1:1" ht="15.75" customHeight="1">
      <c r="A816" s="105"/>
    </row>
    <row r="817" spans="1:1" ht="15.75" customHeight="1">
      <c r="A817" s="105"/>
    </row>
    <row r="818" spans="1:1" ht="15.75" customHeight="1">
      <c r="A818" s="105"/>
    </row>
    <row r="819" spans="1:1" ht="15.75" customHeight="1">
      <c r="A819" s="105"/>
    </row>
    <row r="820" spans="1:1" ht="15.75" customHeight="1">
      <c r="A820" s="105"/>
    </row>
    <row r="821" spans="1:1" ht="15.75" customHeight="1">
      <c r="A821" s="105"/>
    </row>
    <row r="822" spans="1:1" ht="15.75" customHeight="1">
      <c r="A822" s="105"/>
    </row>
    <row r="823" spans="1:1" ht="15.75" customHeight="1">
      <c r="A823" s="105"/>
    </row>
    <row r="824" spans="1:1" ht="15.75" customHeight="1">
      <c r="A824" s="105"/>
    </row>
    <row r="825" spans="1:1" ht="15.75" customHeight="1">
      <c r="A825" s="105"/>
    </row>
    <row r="826" spans="1:1" ht="15.75" customHeight="1">
      <c r="A826" s="105"/>
    </row>
    <row r="827" spans="1:1" ht="15.75" customHeight="1">
      <c r="A827" s="105"/>
    </row>
    <row r="828" spans="1:1" ht="15.75" customHeight="1">
      <c r="A828" s="105"/>
    </row>
    <row r="829" spans="1:1" ht="15.75" customHeight="1">
      <c r="A829" s="105"/>
    </row>
    <row r="830" spans="1:1" ht="15.75" customHeight="1">
      <c r="A830" s="105"/>
    </row>
    <row r="831" spans="1:1" ht="15.75" customHeight="1">
      <c r="A831" s="105"/>
    </row>
    <row r="832" spans="1:1" ht="15.75" customHeight="1">
      <c r="A832" s="105"/>
    </row>
    <row r="833" spans="1:1" ht="15.75" customHeight="1">
      <c r="A833" s="105"/>
    </row>
    <row r="834" spans="1:1" ht="15.75" customHeight="1">
      <c r="A834" s="105"/>
    </row>
    <row r="835" spans="1:1" ht="15.75" customHeight="1">
      <c r="A835" s="105"/>
    </row>
    <row r="836" spans="1:1" ht="15.75" customHeight="1">
      <c r="A836" s="105"/>
    </row>
    <row r="837" spans="1:1" ht="15.75" customHeight="1">
      <c r="A837" s="105"/>
    </row>
    <row r="838" spans="1:1" ht="15.75" customHeight="1">
      <c r="A838" s="105"/>
    </row>
    <row r="839" spans="1:1" ht="15.75" customHeight="1">
      <c r="A839" s="105"/>
    </row>
    <row r="840" spans="1:1" ht="15.75" customHeight="1">
      <c r="A840" s="105"/>
    </row>
    <row r="841" spans="1:1" ht="15.75" customHeight="1">
      <c r="A841" s="105"/>
    </row>
    <row r="842" spans="1:1" ht="15.75" customHeight="1">
      <c r="A842" s="105"/>
    </row>
    <row r="843" spans="1:1" ht="15.75" customHeight="1">
      <c r="A843" s="105"/>
    </row>
    <row r="844" spans="1:1" ht="15.75" customHeight="1">
      <c r="A844" s="105"/>
    </row>
    <row r="845" spans="1:1" ht="15.75" customHeight="1">
      <c r="A845" s="105"/>
    </row>
    <row r="846" spans="1:1" ht="15.75" customHeight="1">
      <c r="A846" s="105"/>
    </row>
    <row r="847" spans="1:1" ht="15.75" customHeight="1">
      <c r="A847" s="105"/>
    </row>
    <row r="848" spans="1:1" ht="15.75" customHeight="1">
      <c r="A848" s="105"/>
    </row>
    <row r="849" spans="1:1" ht="15.75" customHeight="1">
      <c r="A849" s="105"/>
    </row>
    <row r="850" spans="1:1" ht="15.75" customHeight="1">
      <c r="A850" s="105"/>
    </row>
    <row r="851" spans="1:1" ht="15.75" customHeight="1">
      <c r="A851" s="105"/>
    </row>
    <row r="852" spans="1:1" ht="15.75" customHeight="1">
      <c r="A852" s="105"/>
    </row>
    <row r="853" spans="1:1" ht="15.75" customHeight="1">
      <c r="A853" s="105"/>
    </row>
    <row r="854" spans="1:1" ht="15.75" customHeight="1">
      <c r="A854" s="105"/>
    </row>
    <row r="855" spans="1:1" ht="15.75" customHeight="1">
      <c r="A855" s="105"/>
    </row>
    <row r="856" spans="1:1" ht="15.75" customHeight="1">
      <c r="A856" s="105"/>
    </row>
    <row r="857" spans="1:1" ht="15.75" customHeight="1">
      <c r="A857" s="105"/>
    </row>
    <row r="858" spans="1:1" ht="15.75" customHeight="1">
      <c r="A858" s="105"/>
    </row>
    <row r="859" spans="1:1" ht="15.75" customHeight="1">
      <c r="A859" s="105"/>
    </row>
    <row r="860" spans="1:1" ht="15.75" customHeight="1">
      <c r="A860" s="105"/>
    </row>
    <row r="861" spans="1:1" ht="15.75" customHeight="1">
      <c r="A861" s="105"/>
    </row>
    <row r="862" spans="1:1" ht="15.75" customHeight="1">
      <c r="A862" s="105"/>
    </row>
    <row r="863" spans="1:1" ht="15.75" customHeight="1">
      <c r="A863" s="105"/>
    </row>
    <row r="864" spans="1:1" ht="15.75" customHeight="1">
      <c r="A864" s="105"/>
    </row>
    <row r="865" spans="1:1" ht="15.75" customHeight="1">
      <c r="A865" s="105"/>
    </row>
    <row r="866" spans="1:1" ht="15.75" customHeight="1">
      <c r="A866" s="105"/>
    </row>
    <row r="867" spans="1:1" ht="15.75" customHeight="1">
      <c r="A867" s="105"/>
    </row>
    <row r="868" spans="1:1" ht="15.75" customHeight="1">
      <c r="A868" s="105"/>
    </row>
    <row r="869" spans="1:1" ht="15.75" customHeight="1">
      <c r="A869" s="105"/>
    </row>
    <row r="870" spans="1:1" ht="15.75" customHeight="1">
      <c r="A870" s="105"/>
    </row>
    <row r="871" spans="1:1" ht="15.75" customHeight="1">
      <c r="A871" s="105"/>
    </row>
    <row r="872" spans="1:1" ht="15.75" customHeight="1">
      <c r="A872" s="105"/>
    </row>
    <row r="873" spans="1:1" ht="15.75" customHeight="1">
      <c r="A873" s="105"/>
    </row>
    <row r="874" spans="1:1" ht="15.75" customHeight="1">
      <c r="A874" s="105"/>
    </row>
    <row r="875" spans="1:1" ht="15.75" customHeight="1">
      <c r="A875" s="105"/>
    </row>
    <row r="876" spans="1:1" ht="15.75" customHeight="1">
      <c r="A876" s="105"/>
    </row>
    <row r="877" spans="1:1" ht="15.75" customHeight="1">
      <c r="A877" s="105"/>
    </row>
    <row r="878" spans="1:1" ht="15.75" customHeight="1">
      <c r="A878" s="105"/>
    </row>
    <row r="879" spans="1:1" ht="15.75" customHeight="1">
      <c r="A879" s="105"/>
    </row>
    <row r="880" spans="1:1" ht="15.75" customHeight="1">
      <c r="A880" s="105"/>
    </row>
    <row r="881" spans="1:1" ht="15.75" customHeight="1">
      <c r="A881" s="105"/>
    </row>
    <row r="882" spans="1:1" ht="15.75" customHeight="1">
      <c r="A882" s="105"/>
    </row>
    <row r="883" spans="1:1" ht="15.75" customHeight="1">
      <c r="A883" s="105"/>
    </row>
    <row r="884" spans="1:1" ht="15.75" customHeight="1">
      <c r="A884" s="105"/>
    </row>
    <row r="885" spans="1:1" ht="15.75" customHeight="1">
      <c r="A885" s="105"/>
    </row>
    <row r="886" spans="1:1" ht="15.75" customHeight="1">
      <c r="A886" s="105"/>
    </row>
    <row r="887" spans="1:1" ht="15.75" customHeight="1">
      <c r="A887" s="105"/>
    </row>
    <row r="888" spans="1:1" ht="15.75" customHeight="1">
      <c r="A888" s="105"/>
    </row>
    <row r="889" spans="1:1" ht="15.75" customHeight="1">
      <c r="A889" s="105"/>
    </row>
    <row r="890" spans="1:1" ht="15.75" customHeight="1">
      <c r="A890" s="105"/>
    </row>
    <row r="891" spans="1:1" ht="15.75" customHeight="1">
      <c r="A891" s="105"/>
    </row>
    <row r="892" spans="1:1" ht="15.75" customHeight="1">
      <c r="A892" s="105"/>
    </row>
    <row r="893" spans="1:1" ht="15.75" customHeight="1">
      <c r="A893" s="105"/>
    </row>
    <row r="894" spans="1:1" ht="15.75" customHeight="1">
      <c r="A894" s="105"/>
    </row>
    <row r="895" spans="1:1" ht="15.75" customHeight="1">
      <c r="A895" s="105"/>
    </row>
    <row r="896" spans="1:1" ht="15.75" customHeight="1">
      <c r="A896" s="105"/>
    </row>
    <row r="897" spans="1:1" ht="15.75" customHeight="1">
      <c r="A897" s="105"/>
    </row>
    <row r="898" spans="1:1" ht="15.75" customHeight="1">
      <c r="A898" s="105"/>
    </row>
    <row r="899" spans="1:1" ht="15.75" customHeight="1">
      <c r="A899" s="105"/>
    </row>
    <row r="900" spans="1:1" ht="15.75" customHeight="1">
      <c r="A900" s="105"/>
    </row>
    <row r="901" spans="1:1" ht="15.75" customHeight="1">
      <c r="A901" s="105"/>
    </row>
    <row r="902" spans="1:1" ht="15.75" customHeight="1">
      <c r="A902" s="105"/>
    </row>
    <row r="903" spans="1:1" ht="15.75" customHeight="1">
      <c r="A903" s="105"/>
    </row>
    <row r="904" spans="1:1" ht="15.75" customHeight="1">
      <c r="A904" s="105"/>
    </row>
    <row r="905" spans="1:1" ht="15.75" customHeight="1">
      <c r="A905" s="105"/>
    </row>
    <row r="906" spans="1:1" ht="15.75" customHeight="1">
      <c r="A906" s="105"/>
    </row>
    <row r="907" spans="1:1" ht="15.75" customHeight="1">
      <c r="A907" s="105"/>
    </row>
    <row r="908" spans="1:1" ht="15.75" customHeight="1">
      <c r="A908" s="105"/>
    </row>
    <row r="909" spans="1:1" ht="15.75" customHeight="1">
      <c r="A909" s="105"/>
    </row>
    <row r="910" spans="1:1" ht="15.75" customHeight="1">
      <c r="A910" s="105"/>
    </row>
    <row r="911" spans="1:1" ht="15.75" customHeight="1">
      <c r="A911" s="105"/>
    </row>
    <row r="912" spans="1:1" ht="15.75" customHeight="1">
      <c r="A912" s="105"/>
    </row>
    <row r="913" spans="1:1" ht="15.75" customHeight="1">
      <c r="A913" s="105"/>
    </row>
    <row r="914" spans="1:1" ht="15.75" customHeight="1">
      <c r="A914" s="105"/>
    </row>
    <row r="915" spans="1:1" ht="15.75" customHeight="1">
      <c r="A915" s="105"/>
    </row>
    <row r="916" spans="1:1" ht="15.75" customHeight="1">
      <c r="A916" s="105"/>
    </row>
    <row r="917" spans="1:1" ht="15.75" customHeight="1">
      <c r="A917" s="105"/>
    </row>
    <row r="918" spans="1:1" ht="15.75" customHeight="1">
      <c r="A918" s="105"/>
    </row>
    <row r="919" spans="1:1" ht="15.75" customHeight="1">
      <c r="A919" s="105"/>
    </row>
    <row r="920" spans="1:1" ht="15.75" customHeight="1">
      <c r="A920" s="105"/>
    </row>
    <row r="921" spans="1:1" ht="15.75" customHeight="1">
      <c r="A921" s="105"/>
    </row>
    <row r="922" spans="1:1" ht="15.75" customHeight="1">
      <c r="A922" s="105"/>
    </row>
    <row r="923" spans="1:1" ht="15.75" customHeight="1">
      <c r="A923" s="105"/>
    </row>
    <row r="924" spans="1:1" ht="15.75" customHeight="1">
      <c r="A924" s="105"/>
    </row>
    <row r="925" spans="1:1" ht="15.75" customHeight="1">
      <c r="A925" s="105"/>
    </row>
    <row r="926" spans="1:1" ht="15.75" customHeight="1">
      <c r="A926" s="105"/>
    </row>
    <row r="927" spans="1:1" ht="15.75" customHeight="1">
      <c r="A927" s="105"/>
    </row>
    <row r="928" spans="1:1" ht="15.75" customHeight="1">
      <c r="A928" s="105"/>
    </row>
    <row r="929" spans="1:1" ht="15.75" customHeight="1">
      <c r="A929" s="105"/>
    </row>
    <row r="930" spans="1:1" ht="15.75" customHeight="1">
      <c r="A930" s="105"/>
    </row>
    <row r="931" spans="1:1" ht="15.75" customHeight="1">
      <c r="A931" s="105"/>
    </row>
    <row r="932" spans="1:1" ht="15.75" customHeight="1">
      <c r="A932" s="105"/>
    </row>
    <row r="933" spans="1:1" ht="15.75" customHeight="1">
      <c r="A933" s="105"/>
    </row>
    <row r="934" spans="1:1" ht="15.75" customHeight="1">
      <c r="A934" s="105"/>
    </row>
    <row r="935" spans="1:1" ht="15.75" customHeight="1">
      <c r="A935" s="105"/>
    </row>
    <row r="936" spans="1:1" ht="15.75" customHeight="1">
      <c r="A936" s="105"/>
    </row>
    <row r="937" spans="1:1" ht="15.75" customHeight="1">
      <c r="A937" s="105"/>
    </row>
    <row r="938" spans="1:1" ht="15.75" customHeight="1">
      <c r="A938" s="105"/>
    </row>
    <row r="939" spans="1:1" ht="15.75" customHeight="1">
      <c r="A939" s="105"/>
    </row>
    <row r="940" spans="1:1" ht="15.75" customHeight="1">
      <c r="A940" s="105"/>
    </row>
    <row r="941" spans="1:1" ht="15.75" customHeight="1">
      <c r="A941" s="105"/>
    </row>
    <row r="942" spans="1:1" ht="15.75" customHeight="1">
      <c r="A942" s="105"/>
    </row>
    <row r="943" spans="1:1" ht="15.75" customHeight="1">
      <c r="A943" s="105"/>
    </row>
    <row r="944" spans="1:1" ht="15.75" customHeight="1">
      <c r="A944" s="105"/>
    </row>
    <row r="945" spans="1:1" ht="15.75" customHeight="1">
      <c r="A945" s="105"/>
    </row>
    <row r="946" spans="1:1" ht="15.75" customHeight="1">
      <c r="A946" s="105"/>
    </row>
    <row r="947" spans="1:1" ht="15.75" customHeight="1">
      <c r="A947" s="105"/>
    </row>
    <row r="948" spans="1:1" ht="15.75" customHeight="1">
      <c r="A948" s="105"/>
    </row>
    <row r="949" spans="1:1" ht="15.75" customHeight="1">
      <c r="A949" s="105"/>
    </row>
    <row r="950" spans="1:1" ht="15.75" customHeight="1">
      <c r="A950" s="105"/>
    </row>
    <row r="951" spans="1:1" ht="15.75" customHeight="1">
      <c r="A951" s="105"/>
    </row>
    <row r="952" spans="1:1" ht="15.75" customHeight="1">
      <c r="A952" s="105"/>
    </row>
    <row r="953" spans="1:1" ht="15.75" customHeight="1">
      <c r="A953" s="105"/>
    </row>
    <row r="954" spans="1:1" ht="15.75" customHeight="1">
      <c r="A954" s="105"/>
    </row>
    <row r="955" spans="1:1" ht="15.75" customHeight="1">
      <c r="A955" s="105"/>
    </row>
    <row r="956" spans="1:1" ht="15.75" customHeight="1">
      <c r="A956" s="105"/>
    </row>
    <row r="957" spans="1:1" ht="15.75" customHeight="1">
      <c r="A957" s="105"/>
    </row>
    <row r="958" spans="1:1" ht="15.75" customHeight="1">
      <c r="A958" s="105"/>
    </row>
    <row r="959" spans="1:1" ht="15.75" customHeight="1">
      <c r="A959" s="105"/>
    </row>
    <row r="960" spans="1:1" ht="15.75" customHeight="1">
      <c r="A960" s="105"/>
    </row>
    <row r="961" spans="1:1" ht="15.75" customHeight="1">
      <c r="A961" s="105"/>
    </row>
    <row r="962" spans="1:1" ht="15.75" customHeight="1">
      <c r="A962" s="105"/>
    </row>
    <row r="963" spans="1:1" ht="15.75" customHeight="1">
      <c r="A963" s="105"/>
    </row>
    <row r="964" spans="1:1" ht="15.75" customHeight="1">
      <c r="A964" s="105"/>
    </row>
    <row r="965" spans="1:1" ht="15.75" customHeight="1">
      <c r="A965" s="105"/>
    </row>
    <row r="966" spans="1:1" ht="15.75" customHeight="1">
      <c r="A966" s="105"/>
    </row>
    <row r="967" spans="1:1" ht="15.75" customHeight="1">
      <c r="A967" s="105"/>
    </row>
    <row r="968" spans="1:1" ht="15.75" customHeight="1">
      <c r="A968" s="105"/>
    </row>
    <row r="969" spans="1:1" ht="15.75" customHeight="1">
      <c r="A969" s="105"/>
    </row>
    <row r="970" spans="1:1" ht="15.75" customHeight="1">
      <c r="A970" s="105"/>
    </row>
    <row r="971" spans="1:1" ht="15.75" customHeight="1">
      <c r="A971" s="105"/>
    </row>
    <row r="972" spans="1:1" ht="15.75" customHeight="1">
      <c r="A972" s="105"/>
    </row>
    <row r="973" spans="1:1" ht="15.75" customHeight="1">
      <c r="A973" s="105"/>
    </row>
    <row r="974" spans="1:1" ht="15.75" customHeight="1">
      <c r="A974" s="105"/>
    </row>
    <row r="975" spans="1:1" ht="15.75" customHeight="1">
      <c r="A975" s="105"/>
    </row>
    <row r="976" spans="1:1" ht="15.75" customHeight="1">
      <c r="A976" s="105"/>
    </row>
    <row r="977" spans="1:1" ht="15.75" customHeight="1">
      <c r="A977" s="105"/>
    </row>
    <row r="978" spans="1:1" ht="15.75" customHeight="1">
      <c r="A978" s="105"/>
    </row>
    <row r="979" spans="1:1" ht="15.75" customHeight="1">
      <c r="A979" s="105"/>
    </row>
    <row r="980" spans="1:1" ht="15.75" customHeight="1">
      <c r="A980" s="105"/>
    </row>
    <row r="981" spans="1:1" ht="15.75" customHeight="1">
      <c r="A981" s="105"/>
    </row>
    <row r="982" spans="1:1" ht="15.75" customHeight="1">
      <c r="A982" s="105"/>
    </row>
    <row r="983" spans="1:1" ht="15.75" customHeight="1">
      <c r="A983" s="105"/>
    </row>
    <row r="984" spans="1:1" ht="15.75" customHeight="1">
      <c r="A984" s="105"/>
    </row>
    <row r="985" spans="1:1" ht="15.75" customHeight="1">
      <c r="A985" s="105"/>
    </row>
    <row r="986" spans="1:1" ht="15.75" customHeight="1">
      <c r="A986" s="105"/>
    </row>
    <row r="987" spans="1:1" ht="15.75" customHeight="1">
      <c r="A987" s="105"/>
    </row>
    <row r="988" spans="1:1" ht="15.75" customHeight="1">
      <c r="A988" s="105"/>
    </row>
    <row r="989" spans="1:1" ht="15.75" customHeight="1">
      <c r="A989" s="105"/>
    </row>
    <row r="990" spans="1:1" ht="15.75" customHeight="1">
      <c r="A990" s="105"/>
    </row>
    <row r="991" spans="1:1" ht="15.75" customHeight="1">
      <c r="A991" s="105"/>
    </row>
    <row r="992" spans="1:1" ht="15.75" customHeight="1">
      <c r="A992" s="105"/>
    </row>
    <row r="993" spans="1:1" ht="15.75" customHeight="1">
      <c r="A993" s="105"/>
    </row>
    <row r="994" spans="1:1" ht="15.75" customHeight="1">
      <c r="A994" s="105"/>
    </row>
    <row r="995" spans="1:1" ht="15.75" customHeight="1">
      <c r="A995" s="105"/>
    </row>
    <row r="996" spans="1:1" ht="15.75" customHeight="1">
      <c r="A996" s="105"/>
    </row>
    <row r="997" spans="1:1" ht="15.75" customHeight="1">
      <c r="A997" s="105"/>
    </row>
    <row r="998" spans="1:1" ht="15.75" customHeight="1">
      <c r="A998" s="105"/>
    </row>
    <row r="999" spans="1:1" ht="15.75" customHeight="1">
      <c r="A999" s="105"/>
    </row>
    <row r="1000" spans="1:1" ht="15.75" customHeight="1">
      <c r="A1000" s="105"/>
    </row>
  </sheetData>
  <mergeCells count="46">
    <mergeCell ref="F6:G6"/>
    <mergeCell ref="H6:I6"/>
    <mergeCell ref="C6:C7"/>
    <mergeCell ref="D6:E6"/>
    <mergeCell ref="A18:B18"/>
    <mergeCell ref="D19:E19"/>
    <mergeCell ref="F19:G19"/>
    <mergeCell ref="H19:I19"/>
    <mergeCell ref="J19:K19"/>
    <mergeCell ref="H26:J26"/>
    <mergeCell ref="D20:E20"/>
    <mergeCell ref="F20:G20"/>
    <mergeCell ref="H20:I20"/>
    <mergeCell ref="J20:K20"/>
    <mergeCell ref="T6:U6"/>
    <mergeCell ref="V6:W6"/>
    <mergeCell ref="X6:Y6"/>
    <mergeCell ref="A1:AA1"/>
    <mergeCell ref="A2:B2"/>
    <mergeCell ref="C2:AA2"/>
    <mergeCell ref="A3:B3"/>
    <mergeCell ref="C3:AA3"/>
    <mergeCell ref="A4:AA4"/>
    <mergeCell ref="A6:B7"/>
    <mergeCell ref="Z6:AA6"/>
    <mergeCell ref="J6:K6"/>
    <mergeCell ref="L6:M6"/>
    <mergeCell ref="N6:O6"/>
    <mergeCell ref="P6:Q6"/>
    <mergeCell ref="R6:S6"/>
    <mergeCell ref="Z19:AA19"/>
    <mergeCell ref="R20:S20"/>
    <mergeCell ref="T20:U20"/>
    <mergeCell ref="V20:W20"/>
    <mergeCell ref="X20:Y20"/>
    <mergeCell ref="Z20:AA20"/>
    <mergeCell ref="R19:S19"/>
    <mergeCell ref="T19:U19"/>
    <mergeCell ref="L20:M20"/>
    <mergeCell ref="N20:O20"/>
    <mergeCell ref="P20:Q20"/>
    <mergeCell ref="V19:W19"/>
    <mergeCell ref="X19:Y19"/>
    <mergeCell ref="L19:M19"/>
    <mergeCell ref="N19:O19"/>
    <mergeCell ref="P19:Q19"/>
  </mergeCells>
  <printOptions horizontalCentered="1" verticalCentered="1"/>
  <pageMargins left="0.23622047244094491" right="0.23622047244094491" top="0.74803149606299213" bottom="0.74803149606299213" header="0" footer="0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1000"/>
  <sheetViews>
    <sheetView workbookViewId="0"/>
  </sheetViews>
  <sheetFormatPr defaultColWidth="14.42578125" defaultRowHeight="15" customHeight="1"/>
  <cols>
    <col min="1" max="2" width="8.7109375" customWidth="1"/>
    <col min="3" max="3" width="17.5703125" customWidth="1"/>
    <col min="4" max="4" width="27.28515625" customWidth="1"/>
    <col min="5" max="5" width="9.85546875" customWidth="1"/>
    <col min="6" max="6" width="11" customWidth="1"/>
    <col min="7" max="26" width="8.7109375" customWidth="1"/>
  </cols>
  <sheetData>
    <row r="3" spans="3:6">
      <c r="C3" s="250" t="s">
        <v>221</v>
      </c>
      <c r="D3" s="252"/>
      <c r="E3" s="188" t="s">
        <v>222</v>
      </c>
      <c r="F3" s="189" t="s">
        <v>223</v>
      </c>
    </row>
    <row r="4" spans="3:6">
      <c r="C4" s="254" t="s">
        <v>224</v>
      </c>
      <c r="D4" s="255"/>
      <c r="E4" s="190" t="s">
        <v>225</v>
      </c>
      <c r="F4" s="191">
        <v>3.6999999999999998E-2</v>
      </c>
    </row>
    <row r="5" spans="3:6">
      <c r="C5" s="256" t="s">
        <v>226</v>
      </c>
      <c r="D5" s="204"/>
      <c r="E5" s="192" t="s">
        <v>227</v>
      </c>
      <c r="F5" s="193">
        <v>6.4000000000000003E-3</v>
      </c>
    </row>
    <row r="6" spans="3:6">
      <c r="C6" s="256" t="s">
        <v>228</v>
      </c>
      <c r="D6" s="204"/>
      <c r="E6" s="192" t="s">
        <v>229</v>
      </c>
      <c r="F6" s="193">
        <v>1.7999999999999999E-2</v>
      </c>
    </row>
    <row r="7" spans="3:6">
      <c r="C7" s="256" t="s">
        <v>230</v>
      </c>
      <c r="D7" s="204"/>
      <c r="E7" s="192" t="s">
        <v>231</v>
      </c>
      <c r="F7" s="193">
        <v>1.3299999999999999E-2</v>
      </c>
    </row>
    <row r="8" spans="3:6">
      <c r="C8" s="256" t="s">
        <v>232</v>
      </c>
      <c r="D8" s="204"/>
      <c r="E8" s="192" t="s">
        <v>233</v>
      </c>
      <c r="F8" s="193">
        <v>6.3399999999999998E-2</v>
      </c>
    </row>
    <row r="9" spans="3:6">
      <c r="C9" s="257" t="s">
        <v>234</v>
      </c>
      <c r="D9" s="194" t="s">
        <v>235</v>
      </c>
      <c r="E9" s="247" t="s">
        <v>236</v>
      </c>
      <c r="F9" s="193">
        <v>6.4999999999999997E-3</v>
      </c>
    </row>
    <row r="10" spans="3:6">
      <c r="C10" s="258"/>
      <c r="D10" s="194" t="s">
        <v>237</v>
      </c>
      <c r="E10" s="248"/>
      <c r="F10" s="193">
        <v>0.03</v>
      </c>
    </row>
    <row r="11" spans="3:6">
      <c r="C11" s="258"/>
      <c r="D11" s="194" t="s">
        <v>238</v>
      </c>
      <c r="E11" s="248"/>
      <c r="F11" s="193">
        <v>0.05</v>
      </c>
    </row>
    <row r="12" spans="3:6">
      <c r="C12" s="258"/>
      <c r="D12" s="195" t="s">
        <v>239</v>
      </c>
      <c r="E12" s="249"/>
      <c r="F12" s="196">
        <v>0</v>
      </c>
    </row>
    <row r="13" spans="3:6">
      <c r="C13" s="250" t="s">
        <v>240</v>
      </c>
      <c r="D13" s="251"/>
      <c r="E13" s="252"/>
      <c r="F13" s="197">
        <f>(((1+(F4+F6+F5))*(1+F7)*(1+F8)/(1-(F9+F10+F11+F12))-1))</f>
        <v>0.25200259847619022</v>
      </c>
    </row>
    <row r="14" spans="3:6">
      <c r="C14" s="253"/>
      <c r="D14" s="226"/>
      <c r="E14" s="226"/>
      <c r="F14" s="226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E9:E12"/>
    <mergeCell ref="C13:E13"/>
    <mergeCell ref="C14:F14"/>
    <mergeCell ref="C3:D3"/>
    <mergeCell ref="C4:D4"/>
    <mergeCell ref="C5:D5"/>
    <mergeCell ref="C6:D6"/>
    <mergeCell ref="C7:D7"/>
    <mergeCell ref="C8:D8"/>
    <mergeCell ref="C9:C12"/>
  </mergeCells>
  <pageMargins left="0.511811024" right="0.511811024" top="0.78740157499999996" bottom="0.78740157499999996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Rascunho</vt:lpstr>
      <vt:lpstr>NAV - BM02</vt:lpstr>
      <vt:lpstr>NAV - BM01</vt:lpstr>
      <vt:lpstr>NAV - orçamento</vt:lpstr>
      <vt:lpstr>NAV - cronograma</vt:lpstr>
      <vt:lpstr>BDI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7</dc:creator>
  <cp:lastModifiedBy>User</cp:lastModifiedBy>
  <dcterms:created xsi:type="dcterms:W3CDTF">2018-04-19T13:26:31Z</dcterms:created>
  <dcterms:modified xsi:type="dcterms:W3CDTF">2026-06-29T14:16:07Z</dcterms:modified>
</cp:coreProperties>
</file>