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6_2024_TransporteEscolar\"/>
    </mc:Choice>
  </mc:AlternateContent>
  <bookViews>
    <workbookView xWindow="0" yWindow="0" windowWidth="24000" windowHeight="9030"/>
  </bookViews>
  <sheets>
    <sheet name="Table 1" sheetId="1" r:id="rId1"/>
  </sheets>
  <calcPr calcId="162913"/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<sst xmlns="http://schemas.openxmlformats.org/spreadsheetml/2006/main" count="317" uniqueCount="188">
  <si>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</si>
  <si>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</si>
  <si>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</si>
  <si>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</si>
  <si>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</si>
  <si>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</si>
  <si>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</si>
  <si>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</si>
  <si>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</si>
  <si>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</si>
  <si>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</si>
  <si>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</si>
  <si>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</si>
  <si>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</si>
  <si>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</si>
  <si>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</si>
  <si>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</si>
  <si>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</si>
  <si>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</si>
  <si>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</si>
  <si>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</si>
  <si>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</si>
  <si>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</si>
  <si>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</si>
  <si>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</si>
  <si>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</si>
  <si>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</si>
  <si>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</si>
  <si>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</si>
  <si>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</si>
  <si>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</si>
  <si>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</si>
  <si>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</si>
  <si>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</si>
  <si>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</si>
  <si>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</si>
  <si>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</si>
  <si>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</si>
  <si>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</si>
  <si>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</si>
  <si>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</si>
  <si>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</si>
  <si>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</si>
  <si>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</si>
  <si>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</si>
  <si>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</si>
  <si>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</si>
  <si>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</si>
  <si>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</si>
  <si>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</si>
  <si>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</si>
  <si>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</si>
  <si>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</si>
  <si>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</si>
  <si>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</si>
  <si>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</si>
  <si>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</si>
  <si>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</si>
  <si>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</si>
  <si>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</si>
  <si>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</si>
  <si>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</si>
  <si>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</si>
  <si>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</si>
  <si>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</si>
  <si>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</si>
  <si>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</si>
  <si>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</si>
  <si>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</si>
  <si>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</si>
  <si>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</si>
  <si>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</si>
  <si>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</si>
  <si>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</si>
  <si>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</si>
  <si>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</si>
  <si>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</si>
  <si>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</si>
  <si>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</si>
  <si>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</si>
  <si>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</si>
  <si>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</si>
  <si>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</si>
  <si>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</si>
  <si>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</si>
  <si>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</si>
  <si>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</si>
  <si>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</si>
  <si>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</si>
  <si>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</si>
  <si>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</si>
  <si>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</si>
  <si>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</si>
  <si>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</si>
  <si>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</si>
  <si>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</si>
  <si>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</si>
  <si>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</si>
  <si>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</si>
  <si>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</si>
  <si>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</si>
  <si>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</si>
  <si>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</si>
  <si>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</si>
  <si>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</si>
  <si>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</si>
  <si>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</si>
  <si>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</si>
  <si>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</si>
  <si>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</si>
  <si>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</si>
  <si>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</si>
  <si>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</si>
  <si>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</si>
  <si>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</si>
  <si>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</si>
  <si>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</si>
  <si>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</si>
  <si>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</si>
  <si>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</si>
  <si>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</si>
  <si>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</si>
  <si>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</si>
  <si>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</si>
  <si>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</si>
  <si>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</si>
  <si>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</si>
  <si>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</si>
  <si>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</si>
  <si>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</si>
  <si>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</si>
  <si>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</si>
  <si>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</si>
  <si>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</si>
  <si>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</si>
  <si>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</si>
  <si>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</si>
  <si>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</si>
  <si>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</si>
  <si>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</si>
  <si>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</si>
  <si>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</si>
  <si>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</si>
  <si>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</si>
  <si>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</si>
  <si>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</si>
  <si>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</si>
  <si>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</si>
  <si>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</si>
  <si>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</si>
  <si>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</si>
  <si>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</si>
  <si>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</si>
  <si>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</si>
  <si>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</si>
  <si>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</si>
  <si>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</si>
  <si>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</si>
  <si>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</si>
  <si>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</si>
  <si>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</si>
  <si>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</si>
  <si>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</si>
  <si>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</si>
  <si>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</si>
  <si>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</si>
  <si>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</si>
  <si>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</si>
  <si>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</si>
  <si>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</si>
  <si>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</si>
  <si>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</si>
  <si>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</si>
  <si>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</si>
  <si>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</si>
  <si>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</si>
  <si>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</si>
  <si>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</si>
  <si>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</si>
  <si>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</si>
  <si>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</si>
  <si>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</si>
  <si>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</si>
  <si>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</si>
  <si>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 xml:space="preserve"> </t>
  </si>
  <si>
    <t>Fora de Taquari(RS)</t>
  </si>
  <si>
    <t>Micro -ônibus - 25 lugares</t>
  </si>
  <si>
    <t>Transporte Escolar Linha 12 - Fazenda Pereira - Pereira Coruja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</si>
</sst>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7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right" vertical="top" wrapText="1"/>
    </xf>
    <xf numFmtId="10" fontId="5" fillId="0" borderId="1" xfId="0" applyNumberFormat="1" applyFont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right" vertical="top" shrinkToFit="1"/>
    </xf>
    <xf numFmtId="10" fontId="8" fillId="0" borderId="1" xfId="0" applyNumberFormat="1" applyFont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left" vertical="top" indent="4" shrinkToFit="1"/>
    </xf>
    <xf numFmtId="4" fontId="8" fillId="0" borderId="1" xfId="0" applyNumberFormat="1" applyFont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right" vertical="top" shrinkToFit="1"/>
    </xf>
    <xf numFmtId="3" fontId="5" fillId="0" borderId="1" xfId="0" applyNumberFormat="1" applyFont="1" applyBorder="1" applyAlignment="1">
      <alignment horizontal="right" vertical="top" shrinkToFit="1"/>
    </xf>
    <xf numFmtId="3" fontId="8" fillId="0" borderId="1" xfId="0" applyNumberFormat="1" applyFont="1" applyBorder="1" applyAlignment="1">
      <alignment horizontal="right" vertical="top" shrinkToFit="1"/>
    </xf>
    <xf numFmtId="165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Border="1" applyAlignment="1">
      <alignment horizontal="righ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5" xfId="0" applyBorder="1" applyAlignment="1">
      <alignment horizontal="left" wrapText="1"/>
    </xf>
    <xf numFmtId="8" fontId="7" fillId="0" borderId="1" xfId="0" applyNumberFormat="1" applyFont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left" wrapText="1"/>
    </xf>
    <xf numFmtId="2" fontId="13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right" vertical="top" wrapText="1"/>
    </xf>
    <xf numFmtId="8" fontId="3" fillId="0" borderId="1" xfId="0" applyNumberFormat="1" applyFont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5" fillId="0" borderId="1" xfId="0" applyFont="1" applyBorder="1" applyAlignment="1">
      <alignment horizontal="center" vertical="top" wrapText="1"/>
    </xf>
    <xf numFmtId="3" fontId="17" fillId="0" borderId="1" xfId="0" applyNumberFormat="1" applyFont="1" applyBorder="1" applyAlignment="1">
      <alignment horizontal="right" vertical="top" shrinkToFit="1"/>
    </xf>
    <xf numFmtId="2" fontId="17" fillId="0" borderId="1" xfId="0" applyNumberFormat="1" applyFont="1" applyBorder="1" applyAlignment="1">
      <alignment horizontal="right" vertical="top" shrinkToFit="1"/>
    </xf>
    <xf numFmtId="0" fontId="19" fillId="0" borderId="1" xfId="0" applyFont="1" applyBorder="1" applyAlignment="1">
      <alignment horizontal="left" wrapText="1"/>
    </xf>
    <xf numFmtId="2" fontId="14" fillId="3" borderId="1" xfId="0" applyNumberFormat="1" applyFont="1" applyFill="1" applyBorder="1" applyAlignment="1">
      <alignment horizontal="right" vertical="top" shrinkToFi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18" fillId="0" borderId="3" xfId="0" applyFont="1" applyBorder="1" applyAlignment="1">
      <alignment vertical="top" wrapText="1"/>
    </xf>
    <xf numFmtId="8" fontId="7" fillId="0" borderId="1" xfId="0" applyNumberFormat="1" applyFont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Border="1" applyAlignment="1">
      <alignment horizontal="right" vertical="top" wrapText="1"/>
    </xf>
    <xf numFmtId="166" fontId="7" fillId="0" borderId="1" xfId="0" applyNumberFormat="1" applyFont="1" applyBorder="1" applyAlignment="1">
      <alignment horizontal="right" vertical="top" wrapText="1"/>
    </xf>
    <xf numFmtId="10" fontId="20" fillId="0" borderId="1" xfId="0" applyNumberFormat="1" applyFont="1" applyBorder="1" applyAlignment="1">
      <alignment horizontal="right" vertical="top" shrinkToFi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 indent="1"/>
    </xf>
    <xf numFmtId="0" fontId="25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" fontId="5" fillId="0" borderId="2" xfId="0" applyNumberFormat="1" applyFont="1" applyBorder="1" applyAlignment="1">
      <alignment horizontal="right" vertical="top" shrinkToFit="1"/>
    </xf>
    <xf numFmtId="4" fontId="5" fillId="0" borderId="4" xfId="0" applyNumberFormat="1" applyFont="1" applyBorder="1" applyAlignment="1">
      <alignment horizontal="right" vertical="top" shrinkToFi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4" fontId="17" fillId="0" borderId="2" xfId="0" applyNumberFormat="1" applyFont="1" applyBorder="1" applyAlignment="1">
      <alignment horizontal="right" vertical="top" shrinkToFit="1"/>
    </xf>
    <xf numFmtId="4" fontId="17" fillId="0" borderId="4" xfId="0" applyNumberFormat="1" applyFont="1" applyBorder="1" applyAlignment="1">
      <alignment horizontal="right" vertical="top" shrinkToFit="1"/>
    </xf>
    <xf numFmtId="0" fontId="22" fillId="0" borderId="2" xfId="0" applyFont="1" applyBorder="1" applyAlignment="1">
      <alignment horizontal="left" vertical="top" wrapText="1"/>
    </xf>
    <xf numFmtId="0" fontId="24" fillId="0" borderId="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 indent="4"/>
    </xf>
    <xf numFmtId="0" fontId="3" fillId="0" borderId="4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8"/>
    </xf>
    <xf numFmtId="0" fontId="1" fillId="0" borderId="3" xfId="0" applyFont="1" applyBorder="1" applyAlignment="1">
      <alignment horizontal="left" vertical="top" wrapText="1" indent="8"/>
    </xf>
    <xf numFmtId="0" fontId="1" fillId="0" borderId="4" xfId="0" applyFont="1" applyBorder="1" applyAlignment="1">
      <alignment horizontal="left" vertical="top" wrapText="1" indent="8"/>
    </xf>
    <xf numFmtId="0" fontId="26" fillId="0" borderId="3" xfId="0" applyFont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A5" sqref="A5:H5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79" t="s">
        <v>0</v>
      </c>
      <c r="B1" s="180"/>
      <c r="C1" s="180"/>
      <c r="D1" s="180"/>
      <c r="E1" s="180"/>
      <c r="F1" s="180"/>
      <c r="G1" s="180"/>
      <c r="H1" s="181"/>
    </row>
    <row r="2" spans="1:8" ht="13.5" customHeight="1">
      <c r="A2" s="167" t="s">
        <v>1</v>
      </c>
      <c r="B2" s="168"/>
      <c r="C2" s="182" t="s">
        <v>185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3"/>
      <c r="E3" s="184"/>
      <c r="F3" s="2" t="s">
        <v>4</v>
      </c>
      <c r="G3" s="183"/>
      <c r="H3" s="184"/>
    </row>
    <row r="4" spans="1:8" ht="38.25" customHeight="1">
      <c r="A4" s="4" t="s">
        <v>5</v>
      </c>
      <c r="B4" s="171" t="s">
        <v>186</v>
      </c>
      <c r="C4" s="172"/>
      <c r="D4" s="5" t="s">
        <v>6</v>
      </c>
      <c r="E4" s="171" t="s">
        <v>187</v>
      </c>
      <c r="F4" s="171"/>
      <c r="G4" s="171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3" t="s">
        <v>8</v>
      </c>
      <c r="B7" s="174"/>
      <c r="C7" s="175" t="s">
        <v>9</v>
      </c>
      <c r="D7" s="176"/>
      <c r="E7" s="177" t="s">
        <v>10</v>
      </c>
      <c r="F7" s="178"/>
      <c r="G7" s="177" t="s">
        <v>11</v>
      </c>
      <c r="H7" s="178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0.23305272793294574</v>
      </c>
      <c r="E9" s="70">
        <f>G66</f>
        <v>5522.1727000000001</v>
      </c>
      <c r="F9" s="13">
        <f>((E9*100)/($E$24))/100</f>
        <v>0.24980415737351991</v>
      </c>
      <c r="G9" s="70">
        <f>SUM(G10:G12)</f>
        <v>4499.1974</v>
      </c>
      <c r="H9" s="13">
        <f>((G9*100)/($G$24))/100</f>
        <v>0.21115527727908964</v>
      </c>
    </row>
    <row r="10" spans="1:8" ht="12.6" customHeight="1">
      <c r="A10" s="185" t="s">
        <v>16</v>
      </c>
      <c r="B10" s="186"/>
      <c r="C10" s="66">
        <f>G49</f>
        <v>4618.4126999999999</v>
      </c>
      <c r="D10" s="92">
        <f>((C10*100)/($C$24))/100</f>
        <v>0.19491126716394822</v>
      </c>
      <c r="E10" s="71">
        <f>G49</f>
        <v>4618.4126999999999</v>
      </c>
      <c r="F10" s="92">
        <f t="shared" ref="F10:F22" si="0">((E10*100)/($E$24))/100</f>
        <v>0.2089211539738087</v>
      </c>
      <c r="G10" s="71">
        <f>G54</f>
        <v>3595.4373999999998</v>
      </c>
      <c r="H10" s="92">
        <f t="shared" ref="H10:H19" si="1">((G10*100)/($G$24))/100</f>
        <v>0.16874022489802495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1.9312132034935451E-3</v>
      </c>
      <c r="E11" s="72">
        <f>G60</f>
        <v>45.760000000000005</v>
      </c>
      <c r="F11" s="92">
        <f t="shared" si="0"/>
        <v>2.0700254885929721E-3</v>
      </c>
      <c r="G11" s="72">
        <f>G60</f>
        <v>45.760000000000005</v>
      </c>
      <c r="H11" s="92">
        <f t="shared" si="1"/>
        <v>2.1475975889146686E-3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3.6210247565503964E-2</v>
      </c>
      <c r="E12" s="72">
        <f>F63</f>
        <v>858</v>
      </c>
      <c r="F12" s="92">
        <f t="shared" si="0"/>
        <v>3.8812977911118221E-2</v>
      </c>
      <c r="G12" s="72">
        <f>F63</f>
        <v>858</v>
      </c>
      <c r="H12" s="92">
        <f t="shared" si="1"/>
        <v>4.0267454792150027E-2</v>
      </c>
    </row>
    <row r="13" spans="1:8" ht="12.6" customHeight="1">
      <c r="A13" s="113" t="s">
        <v>19</v>
      </c>
      <c r="B13" s="115"/>
      <c r="C13" s="73">
        <f>SUM(C14:C19)</f>
        <v>11570.991166666665</v>
      </c>
      <c r="D13" s="13">
        <f t="shared" si="2"/>
        <v>0.48833153231149118</v>
      </c>
      <c r="E13" s="73">
        <f>SUM(E14:E19)</f>
        <v>11570.991166666665</v>
      </c>
      <c r="F13" s="13">
        <f>((E13*100)/($E$24))/100</f>
        <v>0.52343196335848174</v>
      </c>
      <c r="G13" s="73">
        <f>SUM(G14:G19)</f>
        <v>11570.991166666665</v>
      </c>
      <c r="H13" s="13">
        <f t="shared" si="1"/>
        <v>0.54304704394419256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0.20257481155526691</v>
      </c>
      <c r="E14" s="66">
        <f>G76</f>
        <v>4800</v>
      </c>
      <c r="F14" s="92">
        <f t="shared" si="0"/>
        <v>0.21713554076150055</v>
      </c>
      <c r="G14" s="66">
        <f>G76</f>
        <v>4800</v>
      </c>
      <c r="H14" s="92">
        <f t="shared" si="1"/>
        <v>0.22527247436167844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3.5281779679208987E-2</v>
      </c>
      <c r="E15" s="66">
        <f>G87</f>
        <v>836</v>
      </c>
      <c r="F15" s="92">
        <f t="shared" si="0"/>
        <v>3.7817773349294675E-2</v>
      </c>
      <c r="G15" s="66">
        <f>G87</f>
        <v>836</v>
      </c>
      <c r="H15" s="92">
        <f t="shared" si="1"/>
        <v>3.9234955951325666E-2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2.4641080502173073E-2</v>
      </c>
      <c r="E16" s="66">
        <f>G97</f>
        <v>583.86916666666673</v>
      </c>
      <c r="F16" s="92">
        <f t="shared" si="0"/>
        <v>2.6412239007944448E-2</v>
      </c>
      <c r="G16" s="66">
        <f>G97</f>
        <v>583.86916666666673</v>
      </c>
      <c r="H16" s="92">
        <f t="shared" si="1"/>
        <v>2.740201080801901E-2</v>
      </c>
    </row>
    <row r="17" spans="1:8" ht="12.6" customHeight="1">
      <c r="A17" s="106" t="s">
        <v>23</v>
      </c>
      <c r="B17" s="107"/>
      <c r="C17" s="66">
        <f>G112</f>
        <v>2781.922</v>
      </c>
      <c r="D17" s="92">
        <f t="shared" si="2"/>
        <v>0.1174056926898857</v>
      </c>
      <c r="E17" s="66">
        <f>G112</f>
        <v>2781.922</v>
      </c>
      <c r="F17" s="92">
        <f t="shared" si="0"/>
        <v>0.12584461204714897</v>
      </c>
      <c r="G17" s="66">
        <f>G112</f>
        <v>2781.922</v>
      </c>
      <c r="H17" s="92">
        <f t="shared" si="1"/>
        <v>0.13056051092108109</v>
      </c>
    </row>
    <row r="18" spans="1:8" ht="12.6" customHeight="1">
      <c r="A18" s="106" t="s">
        <v>24</v>
      </c>
      <c r="B18" s="107"/>
      <c r="C18" s="66">
        <f>H119</f>
        <v>1911.4</v>
      </c>
      <c r="D18" s="92">
        <f t="shared" si="2"/>
        <v>8.0666978084736912E-2</v>
      </c>
      <c r="E18" s="66">
        <f>H119</f>
        <v>1911.4</v>
      </c>
      <c r="F18" s="92">
        <f t="shared" si="0"/>
        <v>8.6465181794069201E-2</v>
      </c>
      <c r="G18" s="66">
        <f>H119</f>
        <v>1911.4</v>
      </c>
      <c r="H18" s="92">
        <f t="shared" si="1"/>
        <v>8.9705376561440037E-2</v>
      </c>
    </row>
    <row r="19" spans="1:8" ht="12.6" customHeight="1">
      <c r="A19" s="106" t="s">
        <v>25</v>
      </c>
      <c r="B19" s="107"/>
      <c r="C19" s="66">
        <f>H127</f>
        <v>657.80000000000007</v>
      </c>
      <c r="D19" s="92">
        <f t="shared" si="2"/>
        <v>2.7761189800219705E-2</v>
      </c>
      <c r="E19" s="66">
        <f>H127</f>
        <v>657.80000000000007</v>
      </c>
      <c r="F19" s="92">
        <f t="shared" si="0"/>
        <v>2.975661639852397E-2</v>
      </c>
      <c r="G19" s="66">
        <f>H127</f>
        <v>657.80000000000007</v>
      </c>
      <c r="H19" s="92">
        <f t="shared" si="1"/>
        <v>3.0871715340648351E-2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3.66841882183718E-3</v>
      </c>
      <c r="E20" s="73">
        <f>H139</f>
        <v>86.923000000000002</v>
      </c>
      <c r="F20" s="13">
        <f t="shared" si="0"/>
        <v>3.9320984603358148E-3</v>
      </c>
      <c r="G20" s="73">
        <f>H139</f>
        <v>86.923000000000002</v>
      </c>
      <c r="H20" s="13">
        <f>((G20*100)/($G$24))/100</f>
        <v>4.0794498518625369E-3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0.27494732093372592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0.22283178080766267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5150.4184083160999</v>
      </c>
      <c r="H23" s="13">
        <f>((G23*100)/($G$24))/100</f>
        <v>0.24171822892485526</v>
      </c>
    </row>
    <row r="24" spans="1:8" ht="12.6" customHeight="1">
      <c r="A24" s="113" t="s">
        <v>30</v>
      </c>
      <c r="B24" s="115"/>
      <c r="C24" s="74">
        <f>SUM(C21,C20,C13,C9)</f>
        <v>23694.949846666663</v>
      </c>
      <c r="D24" s="13">
        <f>SUM(D9,D13,D20,D21)</f>
        <v>1</v>
      </c>
      <c r="E24" s="75">
        <f>SUM(E22,E20,E13,E9)</f>
        <v>22106.007994666663</v>
      </c>
      <c r="F24" s="13">
        <f>SUM(F9,F13,F20,F22)</f>
        <v>1.0000000000000002</v>
      </c>
      <c r="G24" s="74">
        <f>SUM(G23,G20,G13,G9)</f>
        <v>21307.529974982765</v>
      </c>
      <c r="H24" s="13">
        <f>SUM(H9,H13,H20,H23)</f>
        <v>1</v>
      </c>
    </row>
    <row r="25" spans="1:8" ht="12.6" customHeight="1">
      <c r="A25" s="113" t="s">
        <v>31</v>
      </c>
      <c r="B25" s="115"/>
      <c r="C25" s="74">
        <f>C24/G37</f>
        <v>8.284947498834498</v>
      </c>
      <c r="D25" s="6"/>
      <c r="E25" s="76">
        <f>E24/G37</f>
        <v>7.7293734247086237</v>
      </c>
      <c r="F25" s="6"/>
      <c r="G25" s="74">
        <f>G24/G37</f>
        <v>7.4501853059380299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130</v>
      </c>
      <c r="G37" s="18">
        <f>F38*F37</f>
        <v>2860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1.6148296153846153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1.257145944055944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1.6E-2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0.3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1.9308296153846154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1.5731459440559441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1.6783216783216783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0.29230769230769232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0.2041500582750583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2860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5.09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2860</v>
      </c>
      <c r="E102" s="54">
        <v>0.92</v>
      </c>
      <c r="F102" s="33">
        <f>D102*E102</f>
        <v>2631.2000000000003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2860</v>
      </c>
      <c r="E104" s="54">
        <v>4.8000000000000001E-2</v>
      </c>
      <c r="F104" s="38">
        <f>D104*E104</f>
        <v>137.28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2860</v>
      </c>
      <c r="E106" s="57">
        <v>2E-3</v>
      </c>
      <c r="F106" s="38">
        <f>D106*E106</f>
        <v>5.72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2860</v>
      </c>
      <c r="E108" s="57">
        <v>6.9999999999999999E-4</v>
      </c>
      <c r="F108" s="38">
        <f>D108*E108</f>
        <v>2.0019999999999998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2860</v>
      </c>
      <c r="E110" s="54">
        <v>2E-3</v>
      </c>
      <c r="F110" s="38">
        <f>D110*E110</f>
        <v>5.72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2781.922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2781.922</v>
      </c>
      <c r="H112" s="37">
        <f>G112/C99</f>
        <v>0.97270000000000001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2860</v>
      </c>
      <c r="E115" s="20">
        <v>0.35</v>
      </c>
      <c r="F115" s="108">
        <f>D115*E115</f>
        <v>1000.9999999999999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23.2</v>
      </c>
      <c r="F117" s="143">
        <f>D117*E117</f>
        <v>510.4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1911.4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1911.4</v>
      </c>
      <c r="I119" s="37">
        <f>H119/G37</f>
        <v>0.66832167832167833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184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2860</v>
      </c>
      <c r="E126" s="79">
        <v>0.23</v>
      </c>
      <c r="F126" s="152">
        <f>D126*E126</f>
        <v>657.80000000000007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657.80000000000007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11570.991166666667</v>
      </c>
      <c r="I129" s="37">
        <f>H129/G37</f>
        <v>4.0458011072261071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3.0392657342657343E-2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3.0392657342657343E-2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17180.086866666668</v>
      </c>
      <c r="I141" s="37">
        <f>H141/G37</f>
        <v>6.007023379953381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16157.111566666666</v>
      </c>
      <c r="I142" s="37">
        <f>H142/G37</f>
        <v>5.6493397086247086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2.2779241188811188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2.2779241188811188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23694.94984666667</v>
      </c>
      <c r="I150" s="37">
        <f>H150/G37</f>
        <v>8.2849474988344998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2860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8.2849474988344998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1.7223500447552447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1.7223500447552447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22106.007994666666</v>
      </c>
      <c r="I162" s="37">
        <f>H162/G37</f>
        <v>7.7293734247086245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2860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7.7293734247086245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1.1315698262237761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1.1315698262237761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19393.401269666665</v>
      </c>
      <c r="I174" s="37">
        <f>H174/G37</f>
        <v>6.780909534848484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19393.401269666665</v>
      </c>
      <c r="F180" s="108">
        <f>E180*0.0987</f>
        <v>1914.1287053160997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1914.1287053160997</v>
      </c>
      <c r="I181" s="37">
        <f>H181/G37</f>
        <v>0.66927577108954539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21307.529974982765</v>
      </c>
      <c r="I183" s="37">
        <f>H183/G37</f>
        <v>7.4501853059380299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2860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7.4501853059380299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2023-08-04T13:21:45Z</cp:lastPrinted>
  <dcterms:created xsi:type="dcterms:W3CDTF">2021-07-30T11:32:38Z</dcterms:created>
  <dcterms:modified xsi:type="dcterms:W3CDTF">2024-06-10T17:40:50Z</dcterms:modified>
</cp:coreProperties>
</file>